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E:\Unitats compartides\AreaTIC.Gestió econòmica i contractació\2025\Inversions 2025\Docència 2025\1 - Convocatòria\"/>
    </mc:Choice>
  </mc:AlternateContent>
  <xr:revisionPtr revIDLastSave="0" documentId="13_ncr:1_{541C9EC9-76B3-431F-838D-9C274A03D900}" xr6:coauthVersionLast="36" xr6:coauthVersionMax="36" xr10:uidLastSave="{00000000-0000-0000-0000-000000000000}"/>
  <bookViews>
    <workbookView xWindow="0" yWindow="0" windowWidth="18450" windowHeight="11295" xr2:uid="{00000000-000D-0000-FFFF-FFFF00000000}"/>
  </bookViews>
  <sheets>
    <sheet name="Informació" sheetId="10" r:id="rId1"/>
    <sheet name="Peticions Aules" sheetId="1" r:id="rId2"/>
    <sheet name="Resum" sheetId="6" r:id="rId3"/>
    <sheet name="Formules" sheetId="9" r:id="rId4"/>
    <sheet name="Llistes" sheetId="3" r:id="rId5"/>
    <sheet name="Unitats" sheetId="8" r:id="rId6"/>
    <sheet name="Calculs" sheetId="5" r:id="rId7"/>
  </sheets>
  <definedNames>
    <definedName name="Auricular_micro">Llistes!#REF!</definedName>
    <definedName name="Barra_so">Llistes!$I$2:$I$3</definedName>
    <definedName name="Format">Llistes!$O$2:$O$5</definedName>
    <definedName name="Garantia_MacOS">Llistes!#REF!</definedName>
    <definedName name="MacOS">Llistes!#REF!</definedName>
    <definedName name="Monitor">Llistes!$G$2:$G$9</definedName>
    <definedName name="Necessites_tauleta">Llistes!#REF!</definedName>
    <definedName name="Replicador_teclat_ratoli">Llistes!$M$2:$M$5</definedName>
    <definedName name="Sistema_operatiu">Llistes!$K$2:$K$9</definedName>
    <definedName name="Tipus_equipament">Llistes!$B$2:$B$5</definedName>
    <definedName name="Tipus_PC">Llistes!$E$2:$E$9</definedName>
    <definedName name="Tipus_portàtil">Llistes!#REF!</definedName>
    <definedName name="Tipus_usuari">Llistes!#REF!</definedName>
    <definedName name="Unitat">#REF!</definedName>
    <definedName name="Webcam">Llistes!#REF!</definedName>
  </definedNames>
  <calcPr calcId="191029"/>
  <extLst>
    <ext uri="GoogleSheetsCustomDataVersion1">
      <go:sheetsCustomData xmlns:go="http://customooxmlschemas.google.com/" r:id="rId11" roundtripDataSignature="AMtx7mhjW9ChHBad1JCl971aOafmMhBxLw=="/>
    </ext>
  </extLst>
</workbook>
</file>

<file path=xl/calcChain.xml><?xml version="1.0" encoding="utf-8"?>
<calcChain xmlns="http://schemas.openxmlformats.org/spreadsheetml/2006/main">
  <c r="C18" i="5" l="1"/>
  <c r="C9" i="5"/>
  <c r="F2" i="1" l="1"/>
  <c r="H15" i="1" l="1"/>
  <c r="D32" i="9" l="1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1"/>
  <c r="O505" i="9" l="1"/>
  <c r="N505" i="9"/>
  <c r="M505" i="9"/>
  <c r="L505" i="9"/>
  <c r="K505" i="9"/>
  <c r="Z505" i="9" s="1"/>
  <c r="AA505" i="9" s="1"/>
  <c r="J505" i="9"/>
  <c r="X505" i="9" s="1"/>
  <c r="I505" i="9"/>
  <c r="H505" i="9"/>
  <c r="G505" i="9"/>
  <c r="F505" i="9"/>
  <c r="Q505" i="9" s="1"/>
  <c r="R505" i="9" s="1"/>
  <c r="E505" i="9"/>
  <c r="AC505" i="9" s="1"/>
  <c r="D505" i="9"/>
  <c r="C505" i="9"/>
  <c r="B505" i="9"/>
  <c r="A505" i="9"/>
  <c r="O504" i="9"/>
  <c r="N504" i="9"/>
  <c r="M504" i="9"/>
  <c r="L504" i="9"/>
  <c r="K504" i="9"/>
  <c r="Z504" i="9" s="1"/>
  <c r="AA504" i="9" s="1"/>
  <c r="J504" i="9"/>
  <c r="X504" i="9" s="1"/>
  <c r="I504" i="9"/>
  <c r="H504" i="9"/>
  <c r="G504" i="9"/>
  <c r="F504" i="9"/>
  <c r="Q504" i="9" s="1"/>
  <c r="R504" i="9" s="1"/>
  <c r="E504" i="9"/>
  <c r="AC504" i="9" s="1"/>
  <c r="D504" i="9"/>
  <c r="C504" i="9"/>
  <c r="B504" i="9"/>
  <c r="A504" i="9"/>
  <c r="O503" i="9"/>
  <c r="N503" i="9"/>
  <c r="M503" i="9"/>
  <c r="L503" i="9"/>
  <c r="K503" i="9"/>
  <c r="Z503" i="9" s="1"/>
  <c r="AA503" i="9" s="1"/>
  <c r="J503" i="9"/>
  <c r="X503" i="9" s="1"/>
  <c r="I503" i="9"/>
  <c r="H503" i="9"/>
  <c r="G503" i="9"/>
  <c r="F503" i="9"/>
  <c r="Q503" i="9" s="1"/>
  <c r="R503" i="9" s="1"/>
  <c r="E503" i="9"/>
  <c r="AC503" i="9" s="1"/>
  <c r="D503" i="9"/>
  <c r="C503" i="9"/>
  <c r="B503" i="9"/>
  <c r="A503" i="9"/>
  <c r="O502" i="9"/>
  <c r="N502" i="9"/>
  <c r="M502" i="9"/>
  <c r="L502" i="9"/>
  <c r="K502" i="9"/>
  <c r="Z502" i="9" s="1"/>
  <c r="AA502" i="9" s="1"/>
  <c r="J502" i="9"/>
  <c r="X502" i="9" s="1"/>
  <c r="I502" i="9"/>
  <c r="H502" i="9"/>
  <c r="G502" i="9"/>
  <c r="F502" i="9"/>
  <c r="Q502" i="9" s="1"/>
  <c r="R502" i="9" s="1"/>
  <c r="E502" i="9"/>
  <c r="AC502" i="9" s="1"/>
  <c r="D502" i="9"/>
  <c r="C502" i="9"/>
  <c r="B502" i="9"/>
  <c r="A502" i="9"/>
  <c r="O501" i="9"/>
  <c r="N501" i="9"/>
  <c r="M501" i="9"/>
  <c r="L501" i="9"/>
  <c r="K501" i="9"/>
  <c r="Z501" i="9" s="1"/>
  <c r="AA501" i="9" s="1"/>
  <c r="J501" i="9"/>
  <c r="X501" i="9" s="1"/>
  <c r="I501" i="9"/>
  <c r="H501" i="9"/>
  <c r="G501" i="9"/>
  <c r="F501" i="9"/>
  <c r="Q501" i="9" s="1"/>
  <c r="R501" i="9" s="1"/>
  <c r="E501" i="9"/>
  <c r="AC501" i="9" s="1"/>
  <c r="D501" i="9"/>
  <c r="C501" i="9"/>
  <c r="B501" i="9"/>
  <c r="A501" i="9"/>
  <c r="O500" i="9"/>
  <c r="N500" i="9"/>
  <c r="M500" i="9"/>
  <c r="L500" i="9"/>
  <c r="K500" i="9"/>
  <c r="Z500" i="9" s="1"/>
  <c r="AA500" i="9" s="1"/>
  <c r="J500" i="9"/>
  <c r="X500" i="9" s="1"/>
  <c r="I500" i="9"/>
  <c r="H500" i="9"/>
  <c r="G500" i="9"/>
  <c r="F500" i="9"/>
  <c r="Q500" i="9" s="1"/>
  <c r="R500" i="9" s="1"/>
  <c r="E500" i="9"/>
  <c r="AC500" i="9" s="1"/>
  <c r="D500" i="9"/>
  <c r="C500" i="9"/>
  <c r="B500" i="9"/>
  <c r="A500" i="9"/>
  <c r="O499" i="9"/>
  <c r="N499" i="9"/>
  <c r="M499" i="9"/>
  <c r="L499" i="9"/>
  <c r="K499" i="9"/>
  <c r="Z499" i="9" s="1"/>
  <c r="AA499" i="9" s="1"/>
  <c r="J499" i="9"/>
  <c r="X499" i="9" s="1"/>
  <c r="I499" i="9"/>
  <c r="H499" i="9"/>
  <c r="G499" i="9"/>
  <c r="F499" i="9"/>
  <c r="Q499" i="9" s="1"/>
  <c r="R499" i="9" s="1"/>
  <c r="E499" i="9"/>
  <c r="AC499" i="9" s="1"/>
  <c r="D499" i="9"/>
  <c r="C499" i="9"/>
  <c r="B499" i="9"/>
  <c r="A499" i="9"/>
  <c r="O498" i="9"/>
  <c r="N498" i="9"/>
  <c r="M498" i="9"/>
  <c r="L498" i="9"/>
  <c r="K498" i="9"/>
  <c r="Z498" i="9" s="1"/>
  <c r="AA498" i="9" s="1"/>
  <c r="J498" i="9"/>
  <c r="X498" i="9" s="1"/>
  <c r="I498" i="9"/>
  <c r="H498" i="9"/>
  <c r="G498" i="9"/>
  <c r="F498" i="9"/>
  <c r="Q498" i="9" s="1"/>
  <c r="R498" i="9" s="1"/>
  <c r="E498" i="9"/>
  <c r="AC498" i="9" s="1"/>
  <c r="D498" i="9"/>
  <c r="C498" i="9"/>
  <c r="B498" i="9"/>
  <c r="A498" i="9"/>
  <c r="O497" i="9"/>
  <c r="N497" i="9"/>
  <c r="M497" i="9"/>
  <c r="L497" i="9"/>
  <c r="K497" i="9"/>
  <c r="Z497" i="9" s="1"/>
  <c r="AA497" i="9" s="1"/>
  <c r="J497" i="9"/>
  <c r="X497" i="9" s="1"/>
  <c r="I497" i="9"/>
  <c r="H497" i="9"/>
  <c r="G497" i="9"/>
  <c r="F497" i="9"/>
  <c r="Q497" i="9" s="1"/>
  <c r="R497" i="9" s="1"/>
  <c r="E497" i="9"/>
  <c r="AC497" i="9" s="1"/>
  <c r="D497" i="9"/>
  <c r="C497" i="9"/>
  <c r="B497" i="9"/>
  <c r="A497" i="9"/>
  <c r="O496" i="9"/>
  <c r="N496" i="9"/>
  <c r="M496" i="9"/>
  <c r="L496" i="9"/>
  <c r="K496" i="9"/>
  <c r="Z496" i="9" s="1"/>
  <c r="AA496" i="9" s="1"/>
  <c r="J496" i="9"/>
  <c r="X496" i="9" s="1"/>
  <c r="I496" i="9"/>
  <c r="H496" i="9"/>
  <c r="G496" i="9"/>
  <c r="F496" i="9"/>
  <c r="Q496" i="9" s="1"/>
  <c r="R496" i="9" s="1"/>
  <c r="E496" i="9"/>
  <c r="AC496" i="9" s="1"/>
  <c r="D496" i="9"/>
  <c r="C496" i="9"/>
  <c r="B496" i="9"/>
  <c r="A496" i="9"/>
  <c r="O495" i="9"/>
  <c r="N495" i="9"/>
  <c r="M495" i="9"/>
  <c r="L495" i="9"/>
  <c r="K495" i="9"/>
  <c r="Z495" i="9" s="1"/>
  <c r="AA495" i="9" s="1"/>
  <c r="J495" i="9"/>
  <c r="X495" i="9" s="1"/>
  <c r="I495" i="9"/>
  <c r="H495" i="9"/>
  <c r="G495" i="9"/>
  <c r="F495" i="9"/>
  <c r="Q495" i="9" s="1"/>
  <c r="R495" i="9" s="1"/>
  <c r="E495" i="9"/>
  <c r="AC495" i="9" s="1"/>
  <c r="D495" i="9"/>
  <c r="C495" i="9"/>
  <c r="B495" i="9"/>
  <c r="A495" i="9"/>
  <c r="O494" i="9"/>
  <c r="N494" i="9"/>
  <c r="M494" i="9"/>
  <c r="L494" i="9"/>
  <c r="K494" i="9"/>
  <c r="Z494" i="9" s="1"/>
  <c r="AA494" i="9" s="1"/>
  <c r="J494" i="9"/>
  <c r="X494" i="9" s="1"/>
  <c r="I494" i="9"/>
  <c r="H494" i="9"/>
  <c r="G494" i="9"/>
  <c r="F494" i="9"/>
  <c r="Q494" i="9" s="1"/>
  <c r="R494" i="9" s="1"/>
  <c r="E494" i="9"/>
  <c r="AC494" i="9" s="1"/>
  <c r="D494" i="9"/>
  <c r="C494" i="9"/>
  <c r="B494" i="9"/>
  <c r="A494" i="9"/>
  <c r="O493" i="9"/>
  <c r="N493" i="9"/>
  <c r="M493" i="9"/>
  <c r="L493" i="9"/>
  <c r="K493" i="9"/>
  <c r="Z493" i="9" s="1"/>
  <c r="AA493" i="9" s="1"/>
  <c r="J493" i="9"/>
  <c r="X493" i="9" s="1"/>
  <c r="I493" i="9"/>
  <c r="H493" i="9"/>
  <c r="G493" i="9"/>
  <c r="F493" i="9"/>
  <c r="Q493" i="9" s="1"/>
  <c r="R493" i="9" s="1"/>
  <c r="E493" i="9"/>
  <c r="AC493" i="9" s="1"/>
  <c r="D493" i="9"/>
  <c r="C493" i="9"/>
  <c r="B493" i="9"/>
  <c r="A493" i="9"/>
  <c r="O492" i="9"/>
  <c r="N492" i="9"/>
  <c r="M492" i="9"/>
  <c r="L492" i="9"/>
  <c r="K492" i="9"/>
  <c r="Z492" i="9" s="1"/>
  <c r="AA492" i="9" s="1"/>
  <c r="J492" i="9"/>
  <c r="X492" i="9" s="1"/>
  <c r="I492" i="9"/>
  <c r="H492" i="9"/>
  <c r="G492" i="9"/>
  <c r="F492" i="9"/>
  <c r="Q492" i="9" s="1"/>
  <c r="R492" i="9" s="1"/>
  <c r="E492" i="9"/>
  <c r="AC492" i="9" s="1"/>
  <c r="D492" i="9"/>
  <c r="C492" i="9"/>
  <c r="B492" i="9"/>
  <c r="A492" i="9"/>
  <c r="O491" i="9"/>
  <c r="N491" i="9"/>
  <c r="M491" i="9"/>
  <c r="L491" i="9"/>
  <c r="K491" i="9"/>
  <c r="Z491" i="9" s="1"/>
  <c r="AA491" i="9" s="1"/>
  <c r="J491" i="9"/>
  <c r="X491" i="9" s="1"/>
  <c r="I491" i="9"/>
  <c r="H491" i="9"/>
  <c r="G491" i="9"/>
  <c r="F491" i="9"/>
  <c r="Q491" i="9" s="1"/>
  <c r="R491" i="9" s="1"/>
  <c r="E491" i="9"/>
  <c r="AC491" i="9" s="1"/>
  <c r="D491" i="9"/>
  <c r="C491" i="9"/>
  <c r="B491" i="9"/>
  <c r="A491" i="9"/>
  <c r="O490" i="9"/>
  <c r="N490" i="9"/>
  <c r="M490" i="9"/>
  <c r="L490" i="9"/>
  <c r="K490" i="9"/>
  <c r="Z490" i="9" s="1"/>
  <c r="AA490" i="9" s="1"/>
  <c r="J490" i="9"/>
  <c r="X490" i="9" s="1"/>
  <c r="I490" i="9"/>
  <c r="H490" i="9"/>
  <c r="G490" i="9"/>
  <c r="F490" i="9"/>
  <c r="Q490" i="9" s="1"/>
  <c r="R490" i="9" s="1"/>
  <c r="E490" i="9"/>
  <c r="AC490" i="9" s="1"/>
  <c r="D490" i="9"/>
  <c r="C490" i="9"/>
  <c r="B490" i="9"/>
  <c r="A490" i="9"/>
  <c r="O489" i="9"/>
  <c r="N489" i="9"/>
  <c r="M489" i="9"/>
  <c r="L489" i="9"/>
  <c r="K489" i="9"/>
  <c r="Z489" i="9" s="1"/>
  <c r="AA489" i="9" s="1"/>
  <c r="J489" i="9"/>
  <c r="X489" i="9" s="1"/>
  <c r="I489" i="9"/>
  <c r="H489" i="9"/>
  <c r="G489" i="9"/>
  <c r="F489" i="9"/>
  <c r="Q489" i="9" s="1"/>
  <c r="R489" i="9" s="1"/>
  <c r="E489" i="9"/>
  <c r="AC489" i="9" s="1"/>
  <c r="D489" i="9"/>
  <c r="C489" i="9"/>
  <c r="B489" i="9"/>
  <c r="A489" i="9"/>
  <c r="O488" i="9"/>
  <c r="N488" i="9"/>
  <c r="M488" i="9"/>
  <c r="L488" i="9"/>
  <c r="K488" i="9"/>
  <c r="Z488" i="9" s="1"/>
  <c r="AA488" i="9" s="1"/>
  <c r="J488" i="9"/>
  <c r="X488" i="9" s="1"/>
  <c r="I488" i="9"/>
  <c r="H488" i="9"/>
  <c r="G488" i="9"/>
  <c r="F488" i="9"/>
  <c r="Q488" i="9" s="1"/>
  <c r="R488" i="9" s="1"/>
  <c r="E488" i="9"/>
  <c r="AC488" i="9" s="1"/>
  <c r="D488" i="9"/>
  <c r="C488" i="9"/>
  <c r="B488" i="9"/>
  <c r="A488" i="9"/>
  <c r="O487" i="9"/>
  <c r="N487" i="9"/>
  <c r="M487" i="9"/>
  <c r="L487" i="9"/>
  <c r="K487" i="9"/>
  <c r="Z487" i="9" s="1"/>
  <c r="AA487" i="9" s="1"/>
  <c r="J487" i="9"/>
  <c r="X487" i="9" s="1"/>
  <c r="I487" i="9"/>
  <c r="H487" i="9"/>
  <c r="G487" i="9"/>
  <c r="F487" i="9"/>
  <c r="Q487" i="9" s="1"/>
  <c r="R487" i="9" s="1"/>
  <c r="E487" i="9"/>
  <c r="AC487" i="9" s="1"/>
  <c r="D487" i="9"/>
  <c r="C487" i="9"/>
  <c r="B487" i="9"/>
  <c r="A487" i="9"/>
  <c r="O486" i="9"/>
  <c r="N486" i="9"/>
  <c r="M486" i="9"/>
  <c r="L486" i="9"/>
  <c r="K486" i="9"/>
  <c r="Z486" i="9" s="1"/>
  <c r="AA486" i="9" s="1"/>
  <c r="J486" i="9"/>
  <c r="X486" i="9" s="1"/>
  <c r="I486" i="9"/>
  <c r="H486" i="9"/>
  <c r="G486" i="9"/>
  <c r="F486" i="9"/>
  <c r="Q486" i="9" s="1"/>
  <c r="R486" i="9" s="1"/>
  <c r="E486" i="9"/>
  <c r="AC486" i="9" s="1"/>
  <c r="D486" i="9"/>
  <c r="C486" i="9"/>
  <c r="B486" i="9"/>
  <c r="A486" i="9"/>
  <c r="O485" i="9"/>
  <c r="N485" i="9"/>
  <c r="M485" i="9"/>
  <c r="L485" i="9"/>
  <c r="K485" i="9"/>
  <c r="Z485" i="9" s="1"/>
  <c r="AA485" i="9" s="1"/>
  <c r="J485" i="9"/>
  <c r="X485" i="9" s="1"/>
  <c r="I485" i="9"/>
  <c r="H485" i="9"/>
  <c r="G485" i="9"/>
  <c r="F485" i="9"/>
  <c r="Q485" i="9" s="1"/>
  <c r="R485" i="9" s="1"/>
  <c r="E485" i="9"/>
  <c r="AC485" i="9" s="1"/>
  <c r="D485" i="9"/>
  <c r="C485" i="9"/>
  <c r="B485" i="9"/>
  <c r="A485" i="9"/>
  <c r="O484" i="9"/>
  <c r="N484" i="9"/>
  <c r="M484" i="9"/>
  <c r="L484" i="9"/>
  <c r="K484" i="9"/>
  <c r="Z484" i="9" s="1"/>
  <c r="AA484" i="9" s="1"/>
  <c r="J484" i="9"/>
  <c r="X484" i="9" s="1"/>
  <c r="I484" i="9"/>
  <c r="H484" i="9"/>
  <c r="G484" i="9"/>
  <c r="F484" i="9"/>
  <c r="Q484" i="9" s="1"/>
  <c r="R484" i="9" s="1"/>
  <c r="E484" i="9"/>
  <c r="AC484" i="9" s="1"/>
  <c r="D484" i="9"/>
  <c r="C484" i="9"/>
  <c r="B484" i="9"/>
  <c r="A484" i="9"/>
  <c r="O483" i="9"/>
  <c r="N483" i="9"/>
  <c r="M483" i="9"/>
  <c r="L483" i="9"/>
  <c r="K483" i="9"/>
  <c r="Z483" i="9" s="1"/>
  <c r="AA483" i="9" s="1"/>
  <c r="J483" i="9"/>
  <c r="X483" i="9" s="1"/>
  <c r="I483" i="9"/>
  <c r="H483" i="9"/>
  <c r="G483" i="9"/>
  <c r="F483" i="9"/>
  <c r="Q483" i="9" s="1"/>
  <c r="R483" i="9" s="1"/>
  <c r="E483" i="9"/>
  <c r="AC483" i="9" s="1"/>
  <c r="D483" i="9"/>
  <c r="C483" i="9"/>
  <c r="B483" i="9"/>
  <c r="A483" i="9"/>
  <c r="O482" i="9"/>
  <c r="N482" i="9"/>
  <c r="M482" i="9"/>
  <c r="L482" i="9"/>
  <c r="K482" i="9"/>
  <c r="Z482" i="9" s="1"/>
  <c r="AA482" i="9" s="1"/>
  <c r="J482" i="9"/>
  <c r="X482" i="9" s="1"/>
  <c r="I482" i="9"/>
  <c r="H482" i="9"/>
  <c r="G482" i="9"/>
  <c r="F482" i="9"/>
  <c r="Q482" i="9" s="1"/>
  <c r="R482" i="9" s="1"/>
  <c r="E482" i="9"/>
  <c r="AC482" i="9" s="1"/>
  <c r="D482" i="9"/>
  <c r="C482" i="9"/>
  <c r="B482" i="9"/>
  <c r="A482" i="9"/>
  <c r="O481" i="9"/>
  <c r="N481" i="9"/>
  <c r="M481" i="9"/>
  <c r="L481" i="9"/>
  <c r="K481" i="9"/>
  <c r="Z481" i="9" s="1"/>
  <c r="AA481" i="9" s="1"/>
  <c r="J481" i="9"/>
  <c r="X481" i="9" s="1"/>
  <c r="I481" i="9"/>
  <c r="H481" i="9"/>
  <c r="G481" i="9"/>
  <c r="F481" i="9"/>
  <c r="Q481" i="9" s="1"/>
  <c r="R481" i="9" s="1"/>
  <c r="E481" i="9"/>
  <c r="AC481" i="9" s="1"/>
  <c r="D481" i="9"/>
  <c r="C481" i="9"/>
  <c r="B481" i="9"/>
  <c r="A481" i="9"/>
  <c r="O480" i="9"/>
  <c r="N480" i="9"/>
  <c r="M480" i="9"/>
  <c r="L480" i="9"/>
  <c r="K480" i="9"/>
  <c r="Z480" i="9" s="1"/>
  <c r="AA480" i="9" s="1"/>
  <c r="J480" i="9"/>
  <c r="X480" i="9" s="1"/>
  <c r="W480" i="9" s="1"/>
  <c r="I480" i="9"/>
  <c r="H480" i="9"/>
  <c r="G480" i="9"/>
  <c r="F480" i="9"/>
  <c r="Q480" i="9" s="1"/>
  <c r="R480" i="9" s="1"/>
  <c r="E480" i="9"/>
  <c r="AC480" i="9" s="1"/>
  <c r="D480" i="9"/>
  <c r="C480" i="9"/>
  <c r="B480" i="9"/>
  <c r="A480" i="9"/>
  <c r="O479" i="9"/>
  <c r="N479" i="9"/>
  <c r="M479" i="9"/>
  <c r="L479" i="9"/>
  <c r="K479" i="9"/>
  <c r="Z479" i="9" s="1"/>
  <c r="AA479" i="9" s="1"/>
  <c r="J479" i="9"/>
  <c r="X479" i="9" s="1"/>
  <c r="W479" i="9" s="1"/>
  <c r="I479" i="9"/>
  <c r="H479" i="9"/>
  <c r="G479" i="9"/>
  <c r="F479" i="9"/>
  <c r="Q479" i="9" s="1"/>
  <c r="R479" i="9" s="1"/>
  <c r="E479" i="9"/>
  <c r="AC479" i="9" s="1"/>
  <c r="D479" i="9"/>
  <c r="C479" i="9"/>
  <c r="B479" i="9"/>
  <c r="A479" i="9"/>
  <c r="O478" i="9"/>
  <c r="N478" i="9"/>
  <c r="M478" i="9"/>
  <c r="L478" i="9"/>
  <c r="K478" i="9"/>
  <c r="Z478" i="9" s="1"/>
  <c r="AA478" i="9" s="1"/>
  <c r="J478" i="9"/>
  <c r="X478" i="9" s="1"/>
  <c r="Y478" i="9" s="1"/>
  <c r="I478" i="9"/>
  <c r="H478" i="9"/>
  <c r="G478" i="9"/>
  <c r="F478" i="9"/>
  <c r="Q478" i="9" s="1"/>
  <c r="R478" i="9" s="1"/>
  <c r="E478" i="9"/>
  <c r="AC478" i="9" s="1"/>
  <c r="D478" i="9"/>
  <c r="C478" i="9"/>
  <c r="B478" i="9"/>
  <c r="A478" i="9"/>
  <c r="O477" i="9"/>
  <c r="N477" i="9"/>
  <c r="M477" i="9"/>
  <c r="L477" i="9"/>
  <c r="K477" i="9"/>
  <c r="Z477" i="9" s="1"/>
  <c r="AA477" i="9" s="1"/>
  <c r="J477" i="9"/>
  <c r="X477" i="9" s="1"/>
  <c r="W477" i="9" s="1"/>
  <c r="I477" i="9"/>
  <c r="H477" i="9"/>
  <c r="G477" i="9"/>
  <c r="F477" i="9"/>
  <c r="Q477" i="9" s="1"/>
  <c r="R477" i="9" s="1"/>
  <c r="E477" i="9"/>
  <c r="AC477" i="9" s="1"/>
  <c r="D477" i="9"/>
  <c r="C477" i="9"/>
  <c r="B477" i="9"/>
  <c r="A477" i="9"/>
  <c r="O476" i="9"/>
  <c r="N476" i="9"/>
  <c r="M476" i="9"/>
  <c r="L476" i="9"/>
  <c r="K476" i="9"/>
  <c r="Z476" i="9" s="1"/>
  <c r="AA476" i="9" s="1"/>
  <c r="J476" i="9"/>
  <c r="X476" i="9" s="1"/>
  <c r="I476" i="9"/>
  <c r="H476" i="9"/>
  <c r="G476" i="9"/>
  <c r="F476" i="9"/>
  <c r="Q476" i="9" s="1"/>
  <c r="R476" i="9" s="1"/>
  <c r="E476" i="9"/>
  <c r="AC476" i="9" s="1"/>
  <c r="D476" i="9"/>
  <c r="C476" i="9"/>
  <c r="B476" i="9"/>
  <c r="A476" i="9"/>
  <c r="O475" i="9"/>
  <c r="N475" i="9"/>
  <c r="M475" i="9"/>
  <c r="L475" i="9"/>
  <c r="K475" i="9"/>
  <c r="Z475" i="9" s="1"/>
  <c r="AA475" i="9" s="1"/>
  <c r="J475" i="9"/>
  <c r="X475" i="9" s="1"/>
  <c r="W475" i="9" s="1"/>
  <c r="I475" i="9"/>
  <c r="H475" i="9"/>
  <c r="G475" i="9"/>
  <c r="F475" i="9"/>
  <c r="Q475" i="9" s="1"/>
  <c r="R475" i="9" s="1"/>
  <c r="E475" i="9"/>
  <c r="AC475" i="9" s="1"/>
  <c r="D475" i="9"/>
  <c r="C475" i="9"/>
  <c r="B475" i="9"/>
  <c r="A475" i="9"/>
  <c r="O474" i="9"/>
  <c r="N474" i="9"/>
  <c r="M474" i="9"/>
  <c r="L474" i="9"/>
  <c r="K474" i="9"/>
  <c r="Z474" i="9" s="1"/>
  <c r="AA474" i="9" s="1"/>
  <c r="J474" i="9"/>
  <c r="X474" i="9" s="1"/>
  <c r="I474" i="9"/>
  <c r="H474" i="9"/>
  <c r="G474" i="9"/>
  <c r="F474" i="9"/>
  <c r="Q474" i="9" s="1"/>
  <c r="R474" i="9" s="1"/>
  <c r="E474" i="9"/>
  <c r="AC474" i="9" s="1"/>
  <c r="D474" i="9"/>
  <c r="C474" i="9"/>
  <c r="B474" i="9"/>
  <c r="A474" i="9"/>
  <c r="O473" i="9"/>
  <c r="N473" i="9"/>
  <c r="M473" i="9"/>
  <c r="L473" i="9"/>
  <c r="K473" i="9"/>
  <c r="Z473" i="9" s="1"/>
  <c r="AA473" i="9" s="1"/>
  <c r="J473" i="9"/>
  <c r="X473" i="9" s="1"/>
  <c r="I473" i="9"/>
  <c r="H473" i="9"/>
  <c r="G473" i="9"/>
  <c r="F473" i="9"/>
  <c r="Q473" i="9" s="1"/>
  <c r="R473" i="9" s="1"/>
  <c r="E473" i="9"/>
  <c r="AC473" i="9" s="1"/>
  <c r="D473" i="9"/>
  <c r="C473" i="9"/>
  <c r="B473" i="9"/>
  <c r="A473" i="9"/>
  <c r="O472" i="9"/>
  <c r="N472" i="9"/>
  <c r="M472" i="9"/>
  <c r="L472" i="9"/>
  <c r="K472" i="9"/>
  <c r="Z472" i="9" s="1"/>
  <c r="AA472" i="9" s="1"/>
  <c r="J472" i="9"/>
  <c r="X472" i="9" s="1"/>
  <c r="I472" i="9"/>
  <c r="H472" i="9"/>
  <c r="G472" i="9"/>
  <c r="F472" i="9"/>
  <c r="Q472" i="9" s="1"/>
  <c r="R472" i="9" s="1"/>
  <c r="E472" i="9"/>
  <c r="AC472" i="9" s="1"/>
  <c r="D472" i="9"/>
  <c r="C472" i="9"/>
  <c r="B472" i="9"/>
  <c r="A472" i="9"/>
  <c r="O471" i="9"/>
  <c r="N471" i="9"/>
  <c r="M471" i="9"/>
  <c r="L471" i="9"/>
  <c r="K471" i="9"/>
  <c r="Z471" i="9" s="1"/>
  <c r="AA471" i="9" s="1"/>
  <c r="J471" i="9"/>
  <c r="X471" i="9" s="1"/>
  <c r="I471" i="9"/>
  <c r="H471" i="9"/>
  <c r="G471" i="9"/>
  <c r="F471" i="9"/>
  <c r="Q471" i="9" s="1"/>
  <c r="R471" i="9" s="1"/>
  <c r="E471" i="9"/>
  <c r="AC471" i="9" s="1"/>
  <c r="D471" i="9"/>
  <c r="C471" i="9"/>
  <c r="B471" i="9"/>
  <c r="A471" i="9"/>
  <c r="O470" i="9"/>
  <c r="N470" i="9"/>
  <c r="M470" i="9"/>
  <c r="L470" i="9"/>
  <c r="K470" i="9"/>
  <c r="Z470" i="9" s="1"/>
  <c r="AA470" i="9" s="1"/>
  <c r="J470" i="9"/>
  <c r="X470" i="9" s="1"/>
  <c r="I470" i="9"/>
  <c r="H470" i="9"/>
  <c r="G470" i="9"/>
  <c r="F470" i="9"/>
  <c r="Q470" i="9" s="1"/>
  <c r="R470" i="9" s="1"/>
  <c r="E470" i="9"/>
  <c r="AC470" i="9" s="1"/>
  <c r="D470" i="9"/>
  <c r="C470" i="9"/>
  <c r="B470" i="9"/>
  <c r="A470" i="9"/>
  <c r="O469" i="9"/>
  <c r="N469" i="9"/>
  <c r="M469" i="9"/>
  <c r="L469" i="9"/>
  <c r="K469" i="9"/>
  <c r="Z469" i="9" s="1"/>
  <c r="AA469" i="9" s="1"/>
  <c r="J469" i="9"/>
  <c r="X469" i="9" s="1"/>
  <c r="I469" i="9"/>
  <c r="H469" i="9"/>
  <c r="G469" i="9"/>
  <c r="F469" i="9"/>
  <c r="Q469" i="9" s="1"/>
  <c r="R469" i="9" s="1"/>
  <c r="E469" i="9"/>
  <c r="AC469" i="9" s="1"/>
  <c r="D469" i="9"/>
  <c r="C469" i="9"/>
  <c r="B469" i="9"/>
  <c r="A469" i="9"/>
  <c r="O468" i="9"/>
  <c r="N468" i="9"/>
  <c r="M468" i="9"/>
  <c r="L468" i="9"/>
  <c r="K468" i="9"/>
  <c r="Z468" i="9" s="1"/>
  <c r="AA468" i="9" s="1"/>
  <c r="J468" i="9"/>
  <c r="X468" i="9" s="1"/>
  <c r="Y468" i="9" s="1"/>
  <c r="I468" i="9"/>
  <c r="H468" i="9"/>
  <c r="G468" i="9"/>
  <c r="F468" i="9"/>
  <c r="Q468" i="9" s="1"/>
  <c r="R468" i="9" s="1"/>
  <c r="E468" i="9"/>
  <c r="AC468" i="9" s="1"/>
  <c r="D468" i="9"/>
  <c r="C468" i="9"/>
  <c r="B468" i="9"/>
  <c r="A468" i="9"/>
  <c r="O467" i="9"/>
  <c r="N467" i="9"/>
  <c r="M467" i="9"/>
  <c r="L467" i="9"/>
  <c r="K467" i="9"/>
  <c r="Z467" i="9" s="1"/>
  <c r="AA467" i="9" s="1"/>
  <c r="J467" i="9"/>
  <c r="X467" i="9" s="1"/>
  <c r="I467" i="9"/>
  <c r="H467" i="9"/>
  <c r="G467" i="9"/>
  <c r="F467" i="9"/>
  <c r="Q467" i="9" s="1"/>
  <c r="R467" i="9" s="1"/>
  <c r="E467" i="9"/>
  <c r="AC467" i="9" s="1"/>
  <c r="D467" i="9"/>
  <c r="C467" i="9"/>
  <c r="B467" i="9"/>
  <c r="A467" i="9"/>
  <c r="O466" i="9"/>
  <c r="N466" i="9"/>
  <c r="M466" i="9"/>
  <c r="L466" i="9"/>
  <c r="K466" i="9"/>
  <c r="Z466" i="9" s="1"/>
  <c r="AA466" i="9" s="1"/>
  <c r="J466" i="9"/>
  <c r="X466" i="9" s="1"/>
  <c r="W466" i="9" s="1"/>
  <c r="I466" i="9"/>
  <c r="H466" i="9"/>
  <c r="G466" i="9"/>
  <c r="F466" i="9"/>
  <c r="Q466" i="9" s="1"/>
  <c r="R466" i="9" s="1"/>
  <c r="E466" i="9"/>
  <c r="AC466" i="9" s="1"/>
  <c r="D466" i="9"/>
  <c r="C466" i="9"/>
  <c r="B466" i="9"/>
  <c r="A466" i="9"/>
  <c r="O465" i="9"/>
  <c r="N465" i="9"/>
  <c r="M465" i="9"/>
  <c r="L465" i="9"/>
  <c r="K465" i="9"/>
  <c r="Z465" i="9" s="1"/>
  <c r="AA465" i="9" s="1"/>
  <c r="J465" i="9"/>
  <c r="X465" i="9" s="1"/>
  <c r="W465" i="9" s="1"/>
  <c r="I465" i="9"/>
  <c r="H465" i="9"/>
  <c r="G465" i="9"/>
  <c r="F465" i="9"/>
  <c r="Q465" i="9" s="1"/>
  <c r="R465" i="9" s="1"/>
  <c r="E465" i="9"/>
  <c r="AC465" i="9" s="1"/>
  <c r="D465" i="9"/>
  <c r="C465" i="9"/>
  <c r="B465" i="9"/>
  <c r="A465" i="9"/>
  <c r="O464" i="9"/>
  <c r="N464" i="9"/>
  <c r="M464" i="9"/>
  <c r="L464" i="9"/>
  <c r="K464" i="9"/>
  <c r="Z464" i="9" s="1"/>
  <c r="AA464" i="9" s="1"/>
  <c r="J464" i="9"/>
  <c r="X464" i="9" s="1"/>
  <c r="Y464" i="9" s="1"/>
  <c r="I464" i="9"/>
  <c r="H464" i="9"/>
  <c r="G464" i="9"/>
  <c r="F464" i="9"/>
  <c r="Q464" i="9" s="1"/>
  <c r="R464" i="9" s="1"/>
  <c r="E464" i="9"/>
  <c r="AC464" i="9" s="1"/>
  <c r="D464" i="9"/>
  <c r="C464" i="9"/>
  <c r="B464" i="9"/>
  <c r="A464" i="9"/>
  <c r="O463" i="9"/>
  <c r="N463" i="9"/>
  <c r="M463" i="9"/>
  <c r="L463" i="9"/>
  <c r="K463" i="9"/>
  <c r="Z463" i="9" s="1"/>
  <c r="AA463" i="9" s="1"/>
  <c r="J463" i="9"/>
  <c r="X463" i="9" s="1"/>
  <c r="I463" i="9"/>
  <c r="H463" i="9"/>
  <c r="G463" i="9"/>
  <c r="F463" i="9"/>
  <c r="Q463" i="9" s="1"/>
  <c r="R463" i="9" s="1"/>
  <c r="E463" i="9"/>
  <c r="AC463" i="9" s="1"/>
  <c r="D463" i="9"/>
  <c r="C463" i="9"/>
  <c r="B463" i="9"/>
  <c r="A463" i="9"/>
  <c r="O462" i="9"/>
  <c r="N462" i="9"/>
  <c r="M462" i="9"/>
  <c r="L462" i="9"/>
  <c r="K462" i="9"/>
  <c r="Z462" i="9" s="1"/>
  <c r="AA462" i="9" s="1"/>
  <c r="J462" i="9"/>
  <c r="X462" i="9" s="1"/>
  <c r="I462" i="9"/>
  <c r="H462" i="9"/>
  <c r="G462" i="9"/>
  <c r="F462" i="9"/>
  <c r="Q462" i="9" s="1"/>
  <c r="R462" i="9" s="1"/>
  <c r="E462" i="9"/>
  <c r="AC462" i="9" s="1"/>
  <c r="D462" i="9"/>
  <c r="C462" i="9"/>
  <c r="B462" i="9"/>
  <c r="A462" i="9"/>
  <c r="O461" i="9"/>
  <c r="N461" i="9"/>
  <c r="M461" i="9"/>
  <c r="L461" i="9"/>
  <c r="K461" i="9"/>
  <c r="Z461" i="9" s="1"/>
  <c r="AA461" i="9" s="1"/>
  <c r="J461" i="9"/>
  <c r="X461" i="9" s="1"/>
  <c r="W461" i="9" s="1"/>
  <c r="I461" i="9"/>
  <c r="H461" i="9"/>
  <c r="G461" i="9"/>
  <c r="F461" i="9"/>
  <c r="Q461" i="9" s="1"/>
  <c r="R461" i="9" s="1"/>
  <c r="E461" i="9"/>
  <c r="AC461" i="9" s="1"/>
  <c r="D461" i="9"/>
  <c r="C461" i="9"/>
  <c r="B461" i="9"/>
  <c r="A461" i="9"/>
  <c r="O460" i="9"/>
  <c r="N460" i="9"/>
  <c r="M460" i="9"/>
  <c r="L460" i="9"/>
  <c r="K460" i="9"/>
  <c r="Z460" i="9" s="1"/>
  <c r="AA460" i="9" s="1"/>
  <c r="J460" i="9"/>
  <c r="X460" i="9" s="1"/>
  <c r="I460" i="9"/>
  <c r="H460" i="9"/>
  <c r="G460" i="9"/>
  <c r="F460" i="9"/>
  <c r="Q460" i="9" s="1"/>
  <c r="R460" i="9" s="1"/>
  <c r="E460" i="9"/>
  <c r="AC460" i="9" s="1"/>
  <c r="D460" i="9"/>
  <c r="C460" i="9"/>
  <c r="B460" i="9"/>
  <c r="A460" i="9"/>
  <c r="O459" i="9"/>
  <c r="N459" i="9"/>
  <c r="M459" i="9"/>
  <c r="L459" i="9"/>
  <c r="K459" i="9"/>
  <c r="Z459" i="9" s="1"/>
  <c r="AA459" i="9" s="1"/>
  <c r="J459" i="9"/>
  <c r="X459" i="9" s="1"/>
  <c r="W459" i="9" s="1"/>
  <c r="I459" i="9"/>
  <c r="H459" i="9"/>
  <c r="G459" i="9"/>
  <c r="F459" i="9"/>
  <c r="Q459" i="9" s="1"/>
  <c r="R459" i="9" s="1"/>
  <c r="E459" i="9"/>
  <c r="AC459" i="9" s="1"/>
  <c r="D459" i="9"/>
  <c r="C459" i="9"/>
  <c r="B459" i="9"/>
  <c r="A459" i="9"/>
  <c r="O458" i="9"/>
  <c r="N458" i="9"/>
  <c r="M458" i="9"/>
  <c r="L458" i="9"/>
  <c r="K458" i="9"/>
  <c r="Z458" i="9" s="1"/>
  <c r="AA458" i="9" s="1"/>
  <c r="J458" i="9"/>
  <c r="X458" i="9" s="1"/>
  <c r="I458" i="9"/>
  <c r="H458" i="9"/>
  <c r="G458" i="9"/>
  <c r="F458" i="9"/>
  <c r="Q458" i="9" s="1"/>
  <c r="R458" i="9" s="1"/>
  <c r="E458" i="9"/>
  <c r="AC458" i="9" s="1"/>
  <c r="D458" i="9"/>
  <c r="C458" i="9"/>
  <c r="B458" i="9"/>
  <c r="A458" i="9"/>
  <c r="O457" i="9"/>
  <c r="N457" i="9"/>
  <c r="M457" i="9"/>
  <c r="L457" i="9"/>
  <c r="K457" i="9"/>
  <c r="Z457" i="9" s="1"/>
  <c r="AA457" i="9" s="1"/>
  <c r="J457" i="9"/>
  <c r="X457" i="9" s="1"/>
  <c r="I457" i="9"/>
  <c r="H457" i="9"/>
  <c r="G457" i="9"/>
  <c r="F457" i="9"/>
  <c r="Q457" i="9" s="1"/>
  <c r="R457" i="9" s="1"/>
  <c r="E457" i="9"/>
  <c r="AC457" i="9" s="1"/>
  <c r="D457" i="9"/>
  <c r="C457" i="9"/>
  <c r="B457" i="9"/>
  <c r="A457" i="9"/>
  <c r="O456" i="9"/>
  <c r="N456" i="9"/>
  <c r="M456" i="9"/>
  <c r="L456" i="9"/>
  <c r="K456" i="9"/>
  <c r="Z456" i="9" s="1"/>
  <c r="AA456" i="9" s="1"/>
  <c r="J456" i="9"/>
  <c r="X456" i="9" s="1"/>
  <c r="I456" i="9"/>
  <c r="H456" i="9"/>
  <c r="G456" i="9"/>
  <c r="F456" i="9"/>
  <c r="Q456" i="9" s="1"/>
  <c r="R456" i="9" s="1"/>
  <c r="E456" i="9"/>
  <c r="AC456" i="9" s="1"/>
  <c r="D456" i="9"/>
  <c r="C456" i="9"/>
  <c r="B456" i="9"/>
  <c r="A456" i="9"/>
  <c r="O455" i="9"/>
  <c r="N455" i="9"/>
  <c r="M455" i="9"/>
  <c r="L455" i="9"/>
  <c r="K455" i="9"/>
  <c r="Z455" i="9" s="1"/>
  <c r="AA455" i="9" s="1"/>
  <c r="J455" i="9"/>
  <c r="X455" i="9" s="1"/>
  <c r="I455" i="9"/>
  <c r="H455" i="9"/>
  <c r="G455" i="9"/>
  <c r="F455" i="9"/>
  <c r="Q455" i="9" s="1"/>
  <c r="R455" i="9" s="1"/>
  <c r="E455" i="9"/>
  <c r="AC455" i="9" s="1"/>
  <c r="D455" i="9"/>
  <c r="C455" i="9"/>
  <c r="B455" i="9"/>
  <c r="A455" i="9"/>
  <c r="O454" i="9"/>
  <c r="N454" i="9"/>
  <c r="M454" i="9"/>
  <c r="L454" i="9"/>
  <c r="K454" i="9"/>
  <c r="Z454" i="9" s="1"/>
  <c r="AA454" i="9" s="1"/>
  <c r="J454" i="9"/>
  <c r="X454" i="9" s="1"/>
  <c r="I454" i="9"/>
  <c r="H454" i="9"/>
  <c r="G454" i="9"/>
  <c r="F454" i="9"/>
  <c r="Q454" i="9" s="1"/>
  <c r="R454" i="9" s="1"/>
  <c r="E454" i="9"/>
  <c r="AC454" i="9" s="1"/>
  <c r="D454" i="9"/>
  <c r="C454" i="9"/>
  <c r="B454" i="9"/>
  <c r="A454" i="9"/>
  <c r="O453" i="9"/>
  <c r="N453" i="9"/>
  <c r="M453" i="9"/>
  <c r="L453" i="9"/>
  <c r="K453" i="9"/>
  <c r="Z453" i="9" s="1"/>
  <c r="AA453" i="9" s="1"/>
  <c r="J453" i="9"/>
  <c r="X453" i="9" s="1"/>
  <c r="I453" i="9"/>
  <c r="H453" i="9"/>
  <c r="G453" i="9"/>
  <c r="F453" i="9"/>
  <c r="Q453" i="9" s="1"/>
  <c r="R453" i="9" s="1"/>
  <c r="E453" i="9"/>
  <c r="AC453" i="9" s="1"/>
  <c r="D453" i="9"/>
  <c r="C453" i="9"/>
  <c r="B453" i="9"/>
  <c r="A453" i="9"/>
  <c r="O452" i="9"/>
  <c r="N452" i="9"/>
  <c r="M452" i="9"/>
  <c r="L452" i="9"/>
  <c r="K452" i="9"/>
  <c r="Z452" i="9" s="1"/>
  <c r="AA452" i="9" s="1"/>
  <c r="J452" i="9"/>
  <c r="X452" i="9" s="1"/>
  <c r="Y452" i="9" s="1"/>
  <c r="I452" i="9"/>
  <c r="H452" i="9"/>
  <c r="G452" i="9"/>
  <c r="F452" i="9"/>
  <c r="Q452" i="9" s="1"/>
  <c r="R452" i="9" s="1"/>
  <c r="E452" i="9"/>
  <c r="AC452" i="9" s="1"/>
  <c r="D452" i="9"/>
  <c r="C452" i="9"/>
  <c r="B452" i="9"/>
  <c r="A452" i="9"/>
  <c r="O451" i="9"/>
  <c r="N451" i="9"/>
  <c r="M451" i="9"/>
  <c r="L451" i="9"/>
  <c r="K451" i="9"/>
  <c r="Z451" i="9" s="1"/>
  <c r="AA451" i="9" s="1"/>
  <c r="J451" i="9"/>
  <c r="X451" i="9" s="1"/>
  <c r="I451" i="9"/>
  <c r="H451" i="9"/>
  <c r="G451" i="9"/>
  <c r="F451" i="9"/>
  <c r="Q451" i="9" s="1"/>
  <c r="R451" i="9" s="1"/>
  <c r="E451" i="9"/>
  <c r="AC451" i="9" s="1"/>
  <c r="D451" i="9"/>
  <c r="C451" i="9"/>
  <c r="B451" i="9"/>
  <c r="A451" i="9"/>
  <c r="O450" i="9"/>
  <c r="N450" i="9"/>
  <c r="M450" i="9"/>
  <c r="L450" i="9"/>
  <c r="K450" i="9"/>
  <c r="Z450" i="9" s="1"/>
  <c r="AA450" i="9" s="1"/>
  <c r="J450" i="9"/>
  <c r="X450" i="9" s="1"/>
  <c r="I450" i="9"/>
  <c r="H450" i="9"/>
  <c r="G450" i="9"/>
  <c r="F450" i="9"/>
  <c r="Q450" i="9" s="1"/>
  <c r="R450" i="9" s="1"/>
  <c r="E450" i="9"/>
  <c r="AC450" i="9" s="1"/>
  <c r="D450" i="9"/>
  <c r="C450" i="9"/>
  <c r="B450" i="9"/>
  <c r="A450" i="9"/>
  <c r="O449" i="9"/>
  <c r="N449" i="9"/>
  <c r="M449" i="9"/>
  <c r="L449" i="9"/>
  <c r="K449" i="9"/>
  <c r="Z449" i="9" s="1"/>
  <c r="AA449" i="9" s="1"/>
  <c r="J449" i="9"/>
  <c r="X449" i="9" s="1"/>
  <c r="W449" i="9" s="1"/>
  <c r="I449" i="9"/>
  <c r="H449" i="9"/>
  <c r="G449" i="9"/>
  <c r="F449" i="9"/>
  <c r="Q449" i="9" s="1"/>
  <c r="R449" i="9" s="1"/>
  <c r="E449" i="9"/>
  <c r="AC449" i="9" s="1"/>
  <c r="D449" i="9"/>
  <c r="C449" i="9"/>
  <c r="B449" i="9"/>
  <c r="A449" i="9"/>
  <c r="O448" i="9"/>
  <c r="N448" i="9"/>
  <c r="M448" i="9"/>
  <c r="L448" i="9"/>
  <c r="K448" i="9"/>
  <c r="Z448" i="9" s="1"/>
  <c r="AA448" i="9" s="1"/>
  <c r="J448" i="9"/>
  <c r="X448" i="9" s="1"/>
  <c r="I448" i="9"/>
  <c r="H448" i="9"/>
  <c r="G448" i="9"/>
  <c r="F448" i="9"/>
  <c r="Q448" i="9" s="1"/>
  <c r="R448" i="9" s="1"/>
  <c r="E448" i="9"/>
  <c r="AC448" i="9" s="1"/>
  <c r="D448" i="9"/>
  <c r="C448" i="9"/>
  <c r="B448" i="9"/>
  <c r="A448" i="9"/>
  <c r="O447" i="9"/>
  <c r="N447" i="9"/>
  <c r="M447" i="9"/>
  <c r="L447" i="9"/>
  <c r="K447" i="9"/>
  <c r="Z447" i="9" s="1"/>
  <c r="AA447" i="9" s="1"/>
  <c r="J447" i="9"/>
  <c r="X447" i="9" s="1"/>
  <c r="I447" i="9"/>
  <c r="H447" i="9"/>
  <c r="G447" i="9"/>
  <c r="F447" i="9"/>
  <c r="Q447" i="9" s="1"/>
  <c r="R447" i="9" s="1"/>
  <c r="E447" i="9"/>
  <c r="AC447" i="9" s="1"/>
  <c r="D447" i="9"/>
  <c r="C447" i="9"/>
  <c r="B447" i="9"/>
  <c r="A447" i="9"/>
  <c r="O446" i="9"/>
  <c r="N446" i="9"/>
  <c r="M446" i="9"/>
  <c r="L446" i="9"/>
  <c r="K446" i="9"/>
  <c r="Z446" i="9" s="1"/>
  <c r="AA446" i="9" s="1"/>
  <c r="J446" i="9"/>
  <c r="X446" i="9" s="1"/>
  <c r="I446" i="9"/>
  <c r="H446" i="9"/>
  <c r="G446" i="9"/>
  <c r="F446" i="9"/>
  <c r="Q446" i="9" s="1"/>
  <c r="R446" i="9" s="1"/>
  <c r="E446" i="9"/>
  <c r="AC446" i="9" s="1"/>
  <c r="D446" i="9"/>
  <c r="C446" i="9"/>
  <c r="B446" i="9"/>
  <c r="A446" i="9"/>
  <c r="O445" i="9"/>
  <c r="N445" i="9"/>
  <c r="M445" i="9"/>
  <c r="L445" i="9"/>
  <c r="K445" i="9"/>
  <c r="Z445" i="9" s="1"/>
  <c r="AA445" i="9" s="1"/>
  <c r="J445" i="9"/>
  <c r="X445" i="9" s="1"/>
  <c r="I445" i="9"/>
  <c r="H445" i="9"/>
  <c r="G445" i="9"/>
  <c r="F445" i="9"/>
  <c r="Q445" i="9" s="1"/>
  <c r="R445" i="9" s="1"/>
  <c r="E445" i="9"/>
  <c r="AC445" i="9" s="1"/>
  <c r="D445" i="9"/>
  <c r="C445" i="9"/>
  <c r="B445" i="9"/>
  <c r="A445" i="9"/>
  <c r="O444" i="9"/>
  <c r="N444" i="9"/>
  <c r="M444" i="9"/>
  <c r="L444" i="9"/>
  <c r="K444" i="9"/>
  <c r="Z444" i="9" s="1"/>
  <c r="AA444" i="9" s="1"/>
  <c r="J444" i="9"/>
  <c r="X444" i="9" s="1"/>
  <c r="I444" i="9"/>
  <c r="H444" i="9"/>
  <c r="G444" i="9"/>
  <c r="F444" i="9"/>
  <c r="Q444" i="9" s="1"/>
  <c r="R444" i="9" s="1"/>
  <c r="E444" i="9"/>
  <c r="AC444" i="9" s="1"/>
  <c r="D444" i="9"/>
  <c r="C444" i="9"/>
  <c r="B444" i="9"/>
  <c r="A444" i="9"/>
  <c r="O443" i="9"/>
  <c r="N443" i="9"/>
  <c r="M443" i="9"/>
  <c r="L443" i="9"/>
  <c r="K443" i="9"/>
  <c r="Z443" i="9" s="1"/>
  <c r="AA443" i="9" s="1"/>
  <c r="J443" i="9"/>
  <c r="X443" i="9" s="1"/>
  <c r="I443" i="9"/>
  <c r="H443" i="9"/>
  <c r="G443" i="9"/>
  <c r="F443" i="9"/>
  <c r="Q443" i="9" s="1"/>
  <c r="R443" i="9" s="1"/>
  <c r="E443" i="9"/>
  <c r="AC443" i="9" s="1"/>
  <c r="D443" i="9"/>
  <c r="C443" i="9"/>
  <c r="B443" i="9"/>
  <c r="A443" i="9"/>
  <c r="O442" i="9"/>
  <c r="N442" i="9"/>
  <c r="M442" i="9"/>
  <c r="L442" i="9"/>
  <c r="K442" i="9"/>
  <c r="Z442" i="9" s="1"/>
  <c r="AA442" i="9" s="1"/>
  <c r="J442" i="9"/>
  <c r="X442" i="9" s="1"/>
  <c r="I442" i="9"/>
  <c r="H442" i="9"/>
  <c r="G442" i="9"/>
  <c r="F442" i="9"/>
  <c r="Q442" i="9" s="1"/>
  <c r="R442" i="9" s="1"/>
  <c r="E442" i="9"/>
  <c r="AC442" i="9" s="1"/>
  <c r="D442" i="9"/>
  <c r="C442" i="9"/>
  <c r="B442" i="9"/>
  <c r="A442" i="9"/>
  <c r="O441" i="9"/>
  <c r="N441" i="9"/>
  <c r="M441" i="9"/>
  <c r="L441" i="9"/>
  <c r="K441" i="9"/>
  <c r="Z441" i="9" s="1"/>
  <c r="AA441" i="9" s="1"/>
  <c r="J441" i="9"/>
  <c r="X441" i="9" s="1"/>
  <c r="W441" i="9" s="1"/>
  <c r="I441" i="9"/>
  <c r="H441" i="9"/>
  <c r="G441" i="9"/>
  <c r="F441" i="9"/>
  <c r="Q441" i="9" s="1"/>
  <c r="R441" i="9" s="1"/>
  <c r="E441" i="9"/>
  <c r="AC441" i="9" s="1"/>
  <c r="D441" i="9"/>
  <c r="C441" i="9"/>
  <c r="B441" i="9"/>
  <c r="A441" i="9"/>
  <c r="O440" i="9"/>
  <c r="N440" i="9"/>
  <c r="M440" i="9"/>
  <c r="L440" i="9"/>
  <c r="K440" i="9"/>
  <c r="Z440" i="9" s="1"/>
  <c r="AA440" i="9" s="1"/>
  <c r="J440" i="9"/>
  <c r="X440" i="9" s="1"/>
  <c r="I440" i="9"/>
  <c r="H440" i="9"/>
  <c r="G440" i="9"/>
  <c r="F440" i="9"/>
  <c r="Q440" i="9" s="1"/>
  <c r="R440" i="9" s="1"/>
  <c r="E440" i="9"/>
  <c r="AC440" i="9" s="1"/>
  <c r="D440" i="9"/>
  <c r="C440" i="9"/>
  <c r="B440" i="9"/>
  <c r="A440" i="9"/>
  <c r="O439" i="9"/>
  <c r="N439" i="9"/>
  <c r="M439" i="9"/>
  <c r="L439" i="9"/>
  <c r="K439" i="9"/>
  <c r="Z439" i="9" s="1"/>
  <c r="AA439" i="9" s="1"/>
  <c r="J439" i="9"/>
  <c r="X439" i="9" s="1"/>
  <c r="W439" i="9" s="1"/>
  <c r="I439" i="9"/>
  <c r="H439" i="9"/>
  <c r="G439" i="9"/>
  <c r="F439" i="9"/>
  <c r="Q439" i="9" s="1"/>
  <c r="R439" i="9" s="1"/>
  <c r="E439" i="9"/>
  <c r="AC439" i="9" s="1"/>
  <c r="D439" i="9"/>
  <c r="C439" i="9"/>
  <c r="B439" i="9"/>
  <c r="A439" i="9"/>
  <c r="O438" i="9"/>
  <c r="N438" i="9"/>
  <c r="M438" i="9"/>
  <c r="L438" i="9"/>
  <c r="K438" i="9"/>
  <c r="Z438" i="9" s="1"/>
  <c r="AA438" i="9" s="1"/>
  <c r="J438" i="9"/>
  <c r="X438" i="9" s="1"/>
  <c r="I438" i="9"/>
  <c r="H438" i="9"/>
  <c r="G438" i="9"/>
  <c r="F438" i="9"/>
  <c r="Q438" i="9" s="1"/>
  <c r="R438" i="9" s="1"/>
  <c r="E438" i="9"/>
  <c r="AC438" i="9" s="1"/>
  <c r="D438" i="9"/>
  <c r="C438" i="9"/>
  <c r="B438" i="9"/>
  <c r="A438" i="9"/>
  <c r="O437" i="9"/>
  <c r="N437" i="9"/>
  <c r="M437" i="9"/>
  <c r="L437" i="9"/>
  <c r="K437" i="9"/>
  <c r="Z437" i="9" s="1"/>
  <c r="AA437" i="9" s="1"/>
  <c r="J437" i="9"/>
  <c r="X437" i="9" s="1"/>
  <c r="W437" i="9" s="1"/>
  <c r="I437" i="9"/>
  <c r="H437" i="9"/>
  <c r="G437" i="9"/>
  <c r="F437" i="9"/>
  <c r="Q437" i="9" s="1"/>
  <c r="R437" i="9" s="1"/>
  <c r="E437" i="9"/>
  <c r="AC437" i="9" s="1"/>
  <c r="D437" i="9"/>
  <c r="C437" i="9"/>
  <c r="B437" i="9"/>
  <c r="A437" i="9"/>
  <c r="O436" i="9"/>
  <c r="N436" i="9"/>
  <c r="M436" i="9"/>
  <c r="L436" i="9"/>
  <c r="K436" i="9"/>
  <c r="Z436" i="9" s="1"/>
  <c r="AA436" i="9" s="1"/>
  <c r="J436" i="9"/>
  <c r="X436" i="9" s="1"/>
  <c r="I436" i="9"/>
  <c r="H436" i="9"/>
  <c r="G436" i="9"/>
  <c r="F436" i="9"/>
  <c r="Q436" i="9" s="1"/>
  <c r="R436" i="9" s="1"/>
  <c r="E436" i="9"/>
  <c r="AC436" i="9" s="1"/>
  <c r="D436" i="9"/>
  <c r="C436" i="9"/>
  <c r="B436" i="9"/>
  <c r="A436" i="9"/>
  <c r="O435" i="9"/>
  <c r="N435" i="9"/>
  <c r="M435" i="9"/>
  <c r="L435" i="9"/>
  <c r="K435" i="9"/>
  <c r="Z435" i="9" s="1"/>
  <c r="AA435" i="9" s="1"/>
  <c r="J435" i="9"/>
  <c r="X435" i="9" s="1"/>
  <c r="W435" i="9" s="1"/>
  <c r="I435" i="9"/>
  <c r="H435" i="9"/>
  <c r="G435" i="9"/>
  <c r="F435" i="9"/>
  <c r="Q435" i="9" s="1"/>
  <c r="R435" i="9" s="1"/>
  <c r="E435" i="9"/>
  <c r="AC435" i="9" s="1"/>
  <c r="D435" i="9"/>
  <c r="C435" i="9"/>
  <c r="B435" i="9"/>
  <c r="A435" i="9"/>
  <c r="O434" i="9"/>
  <c r="N434" i="9"/>
  <c r="M434" i="9"/>
  <c r="L434" i="9"/>
  <c r="K434" i="9"/>
  <c r="Z434" i="9" s="1"/>
  <c r="AA434" i="9" s="1"/>
  <c r="J434" i="9"/>
  <c r="X434" i="9" s="1"/>
  <c r="I434" i="9"/>
  <c r="H434" i="9"/>
  <c r="G434" i="9"/>
  <c r="F434" i="9"/>
  <c r="Q434" i="9" s="1"/>
  <c r="R434" i="9" s="1"/>
  <c r="E434" i="9"/>
  <c r="AC434" i="9" s="1"/>
  <c r="D434" i="9"/>
  <c r="C434" i="9"/>
  <c r="B434" i="9"/>
  <c r="A434" i="9"/>
  <c r="O433" i="9"/>
  <c r="N433" i="9"/>
  <c r="M433" i="9"/>
  <c r="L433" i="9"/>
  <c r="K433" i="9"/>
  <c r="Z433" i="9" s="1"/>
  <c r="AA433" i="9" s="1"/>
  <c r="J433" i="9"/>
  <c r="X433" i="9" s="1"/>
  <c r="W433" i="9" s="1"/>
  <c r="I433" i="9"/>
  <c r="H433" i="9"/>
  <c r="G433" i="9"/>
  <c r="F433" i="9"/>
  <c r="Q433" i="9" s="1"/>
  <c r="R433" i="9" s="1"/>
  <c r="E433" i="9"/>
  <c r="AC433" i="9" s="1"/>
  <c r="D433" i="9"/>
  <c r="C433" i="9"/>
  <c r="B433" i="9"/>
  <c r="A433" i="9"/>
  <c r="O432" i="9"/>
  <c r="N432" i="9"/>
  <c r="M432" i="9"/>
  <c r="L432" i="9"/>
  <c r="K432" i="9"/>
  <c r="Z432" i="9" s="1"/>
  <c r="AA432" i="9" s="1"/>
  <c r="J432" i="9"/>
  <c r="X432" i="9" s="1"/>
  <c r="I432" i="9"/>
  <c r="H432" i="9"/>
  <c r="G432" i="9"/>
  <c r="F432" i="9"/>
  <c r="Q432" i="9" s="1"/>
  <c r="R432" i="9" s="1"/>
  <c r="E432" i="9"/>
  <c r="AC432" i="9" s="1"/>
  <c r="D432" i="9"/>
  <c r="C432" i="9"/>
  <c r="B432" i="9"/>
  <c r="A432" i="9"/>
  <c r="O431" i="9"/>
  <c r="N431" i="9"/>
  <c r="M431" i="9"/>
  <c r="L431" i="9"/>
  <c r="K431" i="9"/>
  <c r="Z431" i="9" s="1"/>
  <c r="AA431" i="9" s="1"/>
  <c r="J431" i="9"/>
  <c r="X431" i="9" s="1"/>
  <c r="W431" i="9" s="1"/>
  <c r="I431" i="9"/>
  <c r="H431" i="9"/>
  <c r="G431" i="9"/>
  <c r="F431" i="9"/>
  <c r="Q431" i="9" s="1"/>
  <c r="R431" i="9" s="1"/>
  <c r="E431" i="9"/>
  <c r="AC431" i="9" s="1"/>
  <c r="D431" i="9"/>
  <c r="C431" i="9"/>
  <c r="B431" i="9"/>
  <c r="A431" i="9"/>
  <c r="O430" i="9"/>
  <c r="N430" i="9"/>
  <c r="M430" i="9"/>
  <c r="L430" i="9"/>
  <c r="K430" i="9"/>
  <c r="Z430" i="9" s="1"/>
  <c r="AA430" i="9" s="1"/>
  <c r="J430" i="9"/>
  <c r="X430" i="9" s="1"/>
  <c r="I430" i="9"/>
  <c r="H430" i="9"/>
  <c r="G430" i="9"/>
  <c r="F430" i="9"/>
  <c r="Q430" i="9" s="1"/>
  <c r="R430" i="9" s="1"/>
  <c r="E430" i="9"/>
  <c r="AC430" i="9" s="1"/>
  <c r="D430" i="9"/>
  <c r="C430" i="9"/>
  <c r="B430" i="9"/>
  <c r="A430" i="9"/>
  <c r="O429" i="9"/>
  <c r="N429" i="9"/>
  <c r="M429" i="9"/>
  <c r="L429" i="9"/>
  <c r="K429" i="9"/>
  <c r="Z429" i="9" s="1"/>
  <c r="AA429" i="9" s="1"/>
  <c r="J429" i="9"/>
  <c r="X429" i="9" s="1"/>
  <c r="W429" i="9" s="1"/>
  <c r="I429" i="9"/>
  <c r="H429" i="9"/>
  <c r="G429" i="9"/>
  <c r="F429" i="9"/>
  <c r="Q429" i="9" s="1"/>
  <c r="R429" i="9" s="1"/>
  <c r="E429" i="9"/>
  <c r="AC429" i="9" s="1"/>
  <c r="D429" i="9"/>
  <c r="C429" i="9"/>
  <c r="B429" i="9"/>
  <c r="A429" i="9"/>
  <c r="O428" i="9"/>
  <c r="N428" i="9"/>
  <c r="M428" i="9"/>
  <c r="L428" i="9"/>
  <c r="K428" i="9"/>
  <c r="Z428" i="9" s="1"/>
  <c r="AA428" i="9" s="1"/>
  <c r="J428" i="9"/>
  <c r="X428" i="9" s="1"/>
  <c r="I428" i="9"/>
  <c r="H428" i="9"/>
  <c r="G428" i="9"/>
  <c r="F428" i="9"/>
  <c r="Q428" i="9" s="1"/>
  <c r="R428" i="9" s="1"/>
  <c r="E428" i="9"/>
  <c r="AC428" i="9" s="1"/>
  <c r="D428" i="9"/>
  <c r="C428" i="9"/>
  <c r="B428" i="9"/>
  <c r="A428" i="9"/>
  <c r="O427" i="9"/>
  <c r="N427" i="9"/>
  <c r="M427" i="9"/>
  <c r="L427" i="9"/>
  <c r="K427" i="9"/>
  <c r="Z427" i="9" s="1"/>
  <c r="AA427" i="9" s="1"/>
  <c r="J427" i="9"/>
  <c r="X427" i="9" s="1"/>
  <c r="W427" i="9" s="1"/>
  <c r="I427" i="9"/>
  <c r="H427" i="9"/>
  <c r="G427" i="9"/>
  <c r="F427" i="9"/>
  <c r="Q427" i="9" s="1"/>
  <c r="R427" i="9" s="1"/>
  <c r="E427" i="9"/>
  <c r="AC427" i="9" s="1"/>
  <c r="D427" i="9"/>
  <c r="C427" i="9"/>
  <c r="B427" i="9"/>
  <c r="A427" i="9"/>
  <c r="O426" i="9"/>
  <c r="N426" i="9"/>
  <c r="M426" i="9"/>
  <c r="L426" i="9"/>
  <c r="K426" i="9"/>
  <c r="Z426" i="9" s="1"/>
  <c r="AA426" i="9" s="1"/>
  <c r="J426" i="9"/>
  <c r="X426" i="9" s="1"/>
  <c r="I426" i="9"/>
  <c r="H426" i="9"/>
  <c r="G426" i="9"/>
  <c r="F426" i="9"/>
  <c r="Q426" i="9" s="1"/>
  <c r="R426" i="9" s="1"/>
  <c r="E426" i="9"/>
  <c r="AC426" i="9" s="1"/>
  <c r="D426" i="9"/>
  <c r="C426" i="9"/>
  <c r="B426" i="9"/>
  <c r="A426" i="9"/>
  <c r="O425" i="9"/>
  <c r="N425" i="9"/>
  <c r="M425" i="9"/>
  <c r="L425" i="9"/>
  <c r="K425" i="9"/>
  <c r="Z425" i="9" s="1"/>
  <c r="AA425" i="9" s="1"/>
  <c r="J425" i="9"/>
  <c r="X425" i="9" s="1"/>
  <c r="W425" i="9" s="1"/>
  <c r="I425" i="9"/>
  <c r="H425" i="9"/>
  <c r="G425" i="9"/>
  <c r="F425" i="9"/>
  <c r="Q425" i="9" s="1"/>
  <c r="R425" i="9" s="1"/>
  <c r="E425" i="9"/>
  <c r="AC425" i="9" s="1"/>
  <c r="D425" i="9"/>
  <c r="C425" i="9"/>
  <c r="B425" i="9"/>
  <c r="A425" i="9"/>
  <c r="O424" i="9"/>
  <c r="N424" i="9"/>
  <c r="M424" i="9"/>
  <c r="L424" i="9"/>
  <c r="K424" i="9"/>
  <c r="Z424" i="9" s="1"/>
  <c r="AA424" i="9" s="1"/>
  <c r="J424" i="9"/>
  <c r="X424" i="9" s="1"/>
  <c r="I424" i="9"/>
  <c r="H424" i="9"/>
  <c r="G424" i="9"/>
  <c r="F424" i="9"/>
  <c r="Q424" i="9" s="1"/>
  <c r="R424" i="9" s="1"/>
  <c r="E424" i="9"/>
  <c r="AC424" i="9" s="1"/>
  <c r="D424" i="9"/>
  <c r="C424" i="9"/>
  <c r="B424" i="9"/>
  <c r="A424" i="9"/>
  <c r="O423" i="9"/>
  <c r="N423" i="9"/>
  <c r="M423" i="9"/>
  <c r="L423" i="9"/>
  <c r="K423" i="9"/>
  <c r="Z423" i="9" s="1"/>
  <c r="AA423" i="9" s="1"/>
  <c r="J423" i="9"/>
  <c r="X423" i="9" s="1"/>
  <c r="W423" i="9" s="1"/>
  <c r="I423" i="9"/>
  <c r="H423" i="9"/>
  <c r="G423" i="9"/>
  <c r="F423" i="9"/>
  <c r="Q423" i="9" s="1"/>
  <c r="R423" i="9" s="1"/>
  <c r="E423" i="9"/>
  <c r="AC423" i="9" s="1"/>
  <c r="D423" i="9"/>
  <c r="C423" i="9"/>
  <c r="B423" i="9"/>
  <c r="A423" i="9"/>
  <c r="O422" i="9"/>
  <c r="N422" i="9"/>
  <c r="M422" i="9"/>
  <c r="L422" i="9"/>
  <c r="K422" i="9"/>
  <c r="Z422" i="9" s="1"/>
  <c r="AA422" i="9" s="1"/>
  <c r="J422" i="9"/>
  <c r="X422" i="9" s="1"/>
  <c r="I422" i="9"/>
  <c r="H422" i="9"/>
  <c r="G422" i="9"/>
  <c r="F422" i="9"/>
  <c r="Q422" i="9" s="1"/>
  <c r="R422" i="9" s="1"/>
  <c r="E422" i="9"/>
  <c r="AC422" i="9" s="1"/>
  <c r="D422" i="9"/>
  <c r="C422" i="9"/>
  <c r="B422" i="9"/>
  <c r="A422" i="9"/>
  <c r="O421" i="9"/>
  <c r="N421" i="9"/>
  <c r="M421" i="9"/>
  <c r="L421" i="9"/>
  <c r="K421" i="9"/>
  <c r="Z421" i="9" s="1"/>
  <c r="AA421" i="9" s="1"/>
  <c r="J421" i="9"/>
  <c r="X421" i="9" s="1"/>
  <c r="W421" i="9" s="1"/>
  <c r="I421" i="9"/>
  <c r="H421" i="9"/>
  <c r="G421" i="9"/>
  <c r="F421" i="9"/>
  <c r="Q421" i="9" s="1"/>
  <c r="R421" i="9" s="1"/>
  <c r="E421" i="9"/>
  <c r="AC421" i="9" s="1"/>
  <c r="D421" i="9"/>
  <c r="C421" i="9"/>
  <c r="B421" i="9"/>
  <c r="A421" i="9"/>
  <c r="O420" i="9"/>
  <c r="N420" i="9"/>
  <c r="M420" i="9"/>
  <c r="L420" i="9"/>
  <c r="K420" i="9"/>
  <c r="Z420" i="9" s="1"/>
  <c r="AA420" i="9" s="1"/>
  <c r="J420" i="9"/>
  <c r="X420" i="9" s="1"/>
  <c r="I420" i="9"/>
  <c r="H420" i="9"/>
  <c r="G420" i="9"/>
  <c r="F420" i="9"/>
  <c r="Q420" i="9" s="1"/>
  <c r="R420" i="9" s="1"/>
  <c r="E420" i="9"/>
  <c r="AC420" i="9" s="1"/>
  <c r="D420" i="9"/>
  <c r="C420" i="9"/>
  <c r="B420" i="9"/>
  <c r="A420" i="9"/>
  <c r="O419" i="9"/>
  <c r="N419" i="9"/>
  <c r="M419" i="9"/>
  <c r="L419" i="9"/>
  <c r="K419" i="9"/>
  <c r="Z419" i="9" s="1"/>
  <c r="AA419" i="9" s="1"/>
  <c r="J419" i="9"/>
  <c r="X419" i="9" s="1"/>
  <c r="W419" i="9" s="1"/>
  <c r="I419" i="9"/>
  <c r="H419" i="9"/>
  <c r="G419" i="9"/>
  <c r="F419" i="9"/>
  <c r="Q419" i="9" s="1"/>
  <c r="R419" i="9" s="1"/>
  <c r="E419" i="9"/>
  <c r="AC419" i="9" s="1"/>
  <c r="D419" i="9"/>
  <c r="C419" i="9"/>
  <c r="B419" i="9"/>
  <c r="A419" i="9"/>
  <c r="O418" i="9"/>
  <c r="N418" i="9"/>
  <c r="M418" i="9"/>
  <c r="L418" i="9"/>
  <c r="K418" i="9"/>
  <c r="Z418" i="9" s="1"/>
  <c r="AA418" i="9" s="1"/>
  <c r="J418" i="9"/>
  <c r="X418" i="9" s="1"/>
  <c r="I418" i="9"/>
  <c r="H418" i="9"/>
  <c r="G418" i="9"/>
  <c r="F418" i="9"/>
  <c r="Q418" i="9" s="1"/>
  <c r="R418" i="9" s="1"/>
  <c r="E418" i="9"/>
  <c r="AC418" i="9" s="1"/>
  <c r="D418" i="9"/>
  <c r="C418" i="9"/>
  <c r="B418" i="9"/>
  <c r="A418" i="9"/>
  <c r="O417" i="9"/>
  <c r="N417" i="9"/>
  <c r="M417" i="9"/>
  <c r="L417" i="9"/>
  <c r="K417" i="9"/>
  <c r="Z417" i="9" s="1"/>
  <c r="AA417" i="9" s="1"/>
  <c r="J417" i="9"/>
  <c r="X417" i="9" s="1"/>
  <c r="W417" i="9" s="1"/>
  <c r="I417" i="9"/>
  <c r="H417" i="9"/>
  <c r="G417" i="9"/>
  <c r="F417" i="9"/>
  <c r="Q417" i="9" s="1"/>
  <c r="R417" i="9" s="1"/>
  <c r="E417" i="9"/>
  <c r="AC417" i="9" s="1"/>
  <c r="D417" i="9"/>
  <c r="C417" i="9"/>
  <c r="B417" i="9"/>
  <c r="A417" i="9"/>
  <c r="O416" i="9"/>
  <c r="N416" i="9"/>
  <c r="M416" i="9"/>
  <c r="L416" i="9"/>
  <c r="K416" i="9"/>
  <c r="Z416" i="9" s="1"/>
  <c r="AA416" i="9" s="1"/>
  <c r="J416" i="9"/>
  <c r="X416" i="9" s="1"/>
  <c r="I416" i="9"/>
  <c r="H416" i="9"/>
  <c r="G416" i="9"/>
  <c r="F416" i="9"/>
  <c r="Q416" i="9" s="1"/>
  <c r="R416" i="9" s="1"/>
  <c r="E416" i="9"/>
  <c r="AC416" i="9" s="1"/>
  <c r="D416" i="9"/>
  <c r="C416" i="9"/>
  <c r="B416" i="9"/>
  <c r="A416" i="9"/>
  <c r="O415" i="9"/>
  <c r="N415" i="9"/>
  <c r="M415" i="9"/>
  <c r="L415" i="9"/>
  <c r="K415" i="9"/>
  <c r="Z415" i="9" s="1"/>
  <c r="AA415" i="9" s="1"/>
  <c r="J415" i="9"/>
  <c r="X415" i="9" s="1"/>
  <c r="I415" i="9"/>
  <c r="H415" i="9"/>
  <c r="G415" i="9"/>
  <c r="F415" i="9"/>
  <c r="Q415" i="9" s="1"/>
  <c r="R415" i="9" s="1"/>
  <c r="E415" i="9"/>
  <c r="AC415" i="9" s="1"/>
  <c r="D415" i="9"/>
  <c r="C415" i="9"/>
  <c r="B415" i="9"/>
  <c r="A415" i="9"/>
  <c r="O414" i="9"/>
  <c r="N414" i="9"/>
  <c r="M414" i="9"/>
  <c r="L414" i="9"/>
  <c r="K414" i="9"/>
  <c r="Z414" i="9" s="1"/>
  <c r="AA414" i="9" s="1"/>
  <c r="J414" i="9"/>
  <c r="X414" i="9" s="1"/>
  <c r="I414" i="9"/>
  <c r="H414" i="9"/>
  <c r="G414" i="9"/>
  <c r="F414" i="9"/>
  <c r="Q414" i="9" s="1"/>
  <c r="R414" i="9" s="1"/>
  <c r="E414" i="9"/>
  <c r="AC414" i="9" s="1"/>
  <c r="D414" i="9"/>
  <c r="C414" i="9"/>
  <c r="B414" i="9"/>
  <c r="A414" i="9"/>
  <c r="O413" i="9"/>
  <c r="N413" i="9"/>
  <c r="M413" i="9"/>
  <c r="L413" i="9"/>
  <c r="K413" i="9"/>
  <c r="Z413" i="9" s="1"/>
  <c r="AA413" i="9" s="1"/>
  <c r="J413" i="9"/>
  <c r="X413" i="9" s="1"/>
  <c r="I413" i="9"/>
  <c r="H413" i="9"/>
  <c r="G413" i="9"/>
  <c r="F413" i="9"/>
  <c r="Q413" i="9" s="1"/>
  <c r="R413" i="9" s="1"/>
  <c r="E413" i="9"/>
  <c r="AC413" i="9" s="1"/>
  <c r="D413" i="9"/>
  <c r="C413" i="9"/>
  <c r="B413" i="9"/>
  <c r="A413" i="9"/>
  <c r="O412" i="9"/>
  <c r="N412" i="9"/>
  <c r="M412" i="9"/>
  <c r="L412" i="9"/>
  <c r="K412" i="9"/>
  <c r="Z412" i="9" s="1"/>
  <c r="AA412" i="9" s="1"/>
  <c r="J412" i="9"/>
  <c r="X412" i="9" s="1"/>
  <c r="I412" i="9"/>
  <c r="H412" i="9"/>
  <c r="G412" i="9"/>
  <c r="F412" i="9"/>
  <c r="Q412" i="9" s="1"/>
  <c r="R412" i="9" s="1"/>
  <c r="E412" i="9"/>
  <c r="AC412" i="9" s="1"/>
  <c r="D412" i="9"/>
  <c r="C412" i="9"/>
  <c r="B412" i="9"/>
  <c r="A412" i="9"/>
  <c r="O411" i="9"/>
  <c r="N411" i="9"/>
  <c r="M411" i="9"/>
  <c r="L411" i="9"/>
  <c r="K411" i="9"/>
  <c r="Z411" i="9" s="1"/>
  <c r="AA411" i="9" s="1"/>
  <c r="J411" i="9"/>
  <c r="X411" i="9" s="1"/>
  <c r="I411" i="9"/>
  <c r="H411" i="9"/>
  <c r="G411" i="9"/>
  <c r="F411" i="9"/>
  <c r="Q411" i="9" s="1"/>
  <c r="R411" i="9" s="1"/>
  <c r="E411" i="9"/>
  <c r="AC411" i="9" s="1"/>
  <c r="D411" i="9"/>
  <c r="C411" i="9"/>
  <c r="B411" i="9"/>
  <c r="A411" i="9"/>
  <c r="O410" i="9"/>
  <c r="N410" i="9"/>
  <c r="M410" i="9"/>
  <c r="L410" i="9"/>
  <c r="K410" i="9"/>
  <c r="Z410" i="9" s="1"/>
  <c r="AA410" i="9" s="1"/>
  <c r="J410" i="9"/>
  <c r="X410" i="9" s="1"/>
  <c r="I410" i="9"/>
  <c r="H410" i="9"/>
  <c r="G410" i="9"/>
  <c r="F410" i="9"/>
  <c r="Q410" i="9" s="1"/>
  <c r="R410" i="9" s="1"/>
  <c r="E410" i="9"/>
  <c r="AC410" i="9" s="1"/>
  <c r="D410" i="9"/>
  <c r="C410" i="9"/>
  <c r="B410" i="9"/>
  <c r="A410" i="9"/>
  <c r="O409" i="9"/>
  <c r="N409" i="9"/>
  <c r="M409" i="9"/>
  <c r="L409" i="9"/>
  <c r="K409" i="9"/>
  <c r="Z409" i="9" s="1"/>
  <c r="AA409" i="9" s="1"/>
  <c r="J409" i="9"/>
  <c r="X409" i="9" s="1"/>
  <c r="I409" i="9"/>
  <c r="H409" i="9"/>
  <c r="G409" i="9"/>
  <c r="F409" i="9"/>
  <c r="Q409" i="9" s="1"/>
  <c r="R409" i="9" s="1"/>
  <c r="E409" i="9"/>
  <c r="AC409" i="9" s="1"/>
  <c r="D409" i="9"/>
  <c r="C409" i="9"/>
  <c r="B409" i="9"/>
  <c r="A409" i="9"/>
  <c r="O408" i="9"/>
  <c r="N408" i="9"/>
  <c r="M408" i="9"/>
  <c r="L408" i="9"/>
  <c r="K408" i="9"/>
  <c r="Z408" i="9" s="1"/>
  <c r="AA408" i="9" s="1"/>
  <c r="J408" i="9"/>
  <c r="X408" i="9" s="1"/>
  <c r="I408" i="9"/>
  <c r="H408" i="9"/>
  <c r="G408" i="9"/>
  <c r="F408" i="9"/>
  <c r="Q408" i="9" s="1"/>
  <c r="R408" i="9" s="1"/>
  <c r="E408" i="9"/>
  <c r="AC408" i="9" s="1"/>
  <c r="D408" i="9"/>
  <c r="C408" i="9"/>
  <c r="B408" i="9"/>
  <c r="A408" i="9"/>
  <c r="O407" i="9"/>
  <c r="N407" i="9"/>
  <c r="M407" i="9"/>
  <c r="L407" i="9"/>
  <c r="K407" i="9"/>
  <c r="Z407" i="9" s="1"/>
  <c r="AA407" i="9" s="1"/>
  <c r="J407" i="9"/>
  <c r="X407" i="9" s="1"/>
  <c r="I407" i="9"/>
  <c r="H407" i="9"/>
  <c r="G407" i="9"/>
  <c r="F407" i="9"/>
  <c r="Q407" i="9" s="1"/>
  <c r="R407" i="9" s="1"/>
  <c r="E407" i="9"/>
  <c r="AC407" i="9" s="1"/>
  <c r="D407" i="9"/>
  <c r="C407" i="9"/>
  <c r="B407" i="9"/>
  <c r="A407" i="9"/>
  <c r="O406" i="9"/>
  <c r="N406" i="9"/>
  <c r="M406" i="9"/>
  <c r="L406" i="9"/>
  <c r="K406" i="9"/>
  <c r="Z406" i="9" s="1"/>
  <c r="AA406" i="9" s="1"/>
  <c r="J406" i="9"/>
  <c r="X406" i="9" s="1"/>
  <c r="I406" i="9"/>
  <c r="H406" i="9"/>
  <c r="G406" i="9"/>
  <c r="F406" i="9"/>
  <c r="Q406" i="9" s="1"/>
  <c r="R406" i="9" s="1"/>
  <c r="E406" i="9"/>
  <c r="AC406" i="9" s="1"/>
  <c r="D406" i="9"/>
  <c r="C406" i="9"/>
  <c r="B406" i="9"/>
  <c r="A406" i="9"/>
  <c r="O405" i="9"/>
  <c r="N405" i="9"/>
  <c r="M405" i="9"/>
  <c r="L405" i="9"/>
  <c r="K405" i="9"/>
  <c r="Z405" i="9" s="1"/>
  <c r="AA405" i="9" s="1"/>
  <c r="J405" i="9"/>
  <c r="X405" i="9" s="1"/>
  <c r="I405" i="9"/>
  <c r="H405" i="9"/>
  <c r="G405" i="9"/>
  <c r="F405" i="9"/>
  <c r="Q405" i="9" s="1"/>
  <c r="R405" i="9" s="1"/>
  <c r="E405" i="9"/>
  <c r="AC405" i="9" s="1"/>
  <c r="D405" i="9"/>
  <c r="C405" i="9"/>
  <c r="B405" i="9"/>
  <c r="A405" i="9"/>
  <c r="O404" i="9"/>
  <c r="N404" i="9"/>
  <c r="M404" i="9"/>
  <c r="L404" i="9"/>
  <c r="K404" i="9"/>
  <c r="Z404" i="9" s="1"/>
  <c r="AA404" i="9" s="1"/>
  <c r="J404" i="9"/>
  <c r="X404" i="9" s="1"/>
  <c r="Y404" i="9" s="1"/>
  <c r="I404" i="9"/>
  <c r="H404" i="9"/>
  <c r="G404" i="9"/>
  <c r="F404" i="9"/>
  <c r="Q404" i="9" s="1"/>
  <c r="R404" i="9" s="1"/>
  <c r="E404" i="9"/>
  <c r="AC404" i="9" s="1"/>
  <c r="D404" i="9"/>
  <c r="C404" i="9"/>
  <c r="B404" i="9"/>
  <c r="A404" i="9"/>
  <c r="O403" i="9"/>
  <c r="N403" i="9"/>
  <c r="M403" i="9"/>
  <c r="L403" i="9"/>
  <c r="K403" i="9"/>
  <c r="Z403" i="9" s="1"/>
  <c r="AA403" i="9" s="1"/>
  <c r="J403" i="9"/>
  <c r="X403" i="9" s="1"/>
  <c r="I403" i="9"/>
  <c r="H403" i="9"/>
  <c r="G403" i="9"/>
  <c r="F403" i="9"/>
  <c r="Q403" i="9" s="1"/>
  <c r="R403" i="9" s="1"/>
  <c r="E403" i="9"/>
  <c r="AC403" i="9" s="1"/>
  <c r="D403" i="9"/>
  <c r="C403" i="9"/>
  <c r="B403" i="9"/>
  <c r="A403" i="9"/>
  <c r="O402" i="9"/>
  <c r="N402" i="9"/>
  <c r="M402" i="9"/>
  <c r="L402" i="9"/>
  <c r="K402" i="9"/>
  <c r="Z402" i="9" s="1"/>
  <c r="AA402" i="9" s="1"/>
  <c r="J402" i="9"/>
  <c r="X402" i="9" s="1"/>
  <c r="Y402" i="9" s="1"/>
  <c r="I402" i="9"/>
  <c r="H402" i="9"/>
  <c r="G402" i="9"/>
  <c r="F402" i="9"/>
  <c r="Q402" i="9" s="1"/>
  <c r="R402" i="9" s="1"/>
  <c r="E402" i="9"/>
  <c r="AC402" i="9" s="1"/>
  <c r="D402" i="9"/>
  <c r="C402" i="9"/>
  <c r="B402" i="9"/>
  <c r="A402" i="9"/>
  <c r="O401" i="9"/>
  <c r="N401" i="9"/>
  <c r="M401" i="9"/>
  <c r="L401" i="9"/>
  <c r="K401" i="9"/>
  <c r="Z401" i="9" s="1"/>
  <c r="AA401" i="9" s="1"/>
  <c r="J401" i="9"/>
  <c r="X401" i="9" s="1"/>
  <c r="W401" i="9" s="1"/>
  <c r="I401" i="9"/>
  <c r="H401" i="9"/>
  <c r="G401" i="9"/>
  <c r="F401" i="9"/>
  <c r="Q401" i="9" s="1"/>
  <c r="R401" i="9" s="1"/>
  <c r="E401" i="9"/>
  <c r="AC401" i="9" s="1"/>
  <c r="D401" i="9"/>
  <c r="C401" i="9"/>
  <c r="B401" i="9"/>
  <c r="A401" i="9"/>
  <c r="O400" i="9"/>
  <c r="N400" i="9"/>
  <c r="M400" i="9"/>
  <c r="L400" i="9"/>
  <c r="K400" i="9"/>
  <c r="Z400" i="9" s="1"/>
  <c r="AA400" i="9" s="1"/>
  <c r="J400" i="9"/>
  <c r="X400" i="9" s="1"/>
  <c r="Y400" i="9" s="1"/>
  <c r="I400" i="9"/>
  <c r="H400" i="9"/>
  <c r="G400" i="9"/>
  <c r="F400" i="9"/>
  <c r="Q400" i="9" s="1"/>
  <c r="R400" i="9" s="1"/>
  <c r="E400" i="9"/>
  <c r="AC400" i="9" s="1"/>
  <c r="D400" i="9"/>
  <c r="C400" i="9"/>
  <c r="B400" i="9"/>
  <c r="A400" i="9"/>
  <c r="O399" i="9"/>
  <c r="N399" i="9"/>
  <c r="M399" i="9"/>
  <c r="L399" i="9"/>
  <c r="K399" i="9"/>
  <c r="Z399" i="9" s="1"/>
  <c r="AA399" i="9" s="1"/>
  <c r="J399" i="9"/>
  <c r="X399" i="9" s="1"/>
  <c r="I399" i="9"/>
  <c r="H399" i="9"/>
  <c r="G399" i="9"/>
  <c r="F399" i="9"/>
  <c r="Q399" i="9" s="1"/>
  <c r="R399" i="9" s="1"/>
  <c r="E399" i="9"/>
  <c r="AC399" i="9" s="1"/>
  <c r="D399" i="9"/>
  <c r="C399" i="9"/>
  <c r="B399" i="9"/>
  <c r="A399" i="9"/>
  <c r="O398" i="9"/>
  <c r="N398" i="9"/>
  <c r="M398" i="9"/>
  <c r="L398" i="9"/>
  <c r="K398" i="9"/>
  <c r="Z398" i="9" s="1"/>
  <c r="AA398" i="9" s="1"/>
  <c r="J398" i="9"/>
  <c r="X398" i="9" s="1"/>
  <c r="Y398" i="9" s="1"/>
  <c r="I398" i="9"/>
  <c r="H398" i="9"/>
  <c r="G398" i="9"/>
  <c r="F398" i="9"/>
  <c r="Q398" i="9" s="1"/>
  <c r="R398" i="9" s="1"/>
  <c r="E398" i="9"/>
  <c r="AC398" i="9" s="1"/>
  <c r="D398" i="9"/>
  <c r="C398" i="9"/>
  <c r="B398" i="9"/>
  <c r="A398" i="9"/>
  <c r="O397" i="9"/>
  <c r="N397" i="9"/>
  <c r="M397" i="9"/>
  <c r="L397" i="9"/>
  <c r="K397" i="9"/>
  <c r="Z397" i="9" s="1"/>
  <c r="AA397" i="9" s="1"/>
  <c r="J397" i="9"/>
  <c r="X397" i="9" s="1"/>
  <c r="W397" i="9" s="1"/>
  <c r="I397" i="9"/>
  <c r="H397" i="9"/>
  <c r="G397" i="9"/>
  <c r="F397" i="9"/>
  <c r="Q397" i="9" s="1"/>
  <c r="R397" i="9" s="1"/>
  <c r="E397" i="9"/>
  <c r="AC397" i="9" s="1"/>
  <c r="D397" i="9"/>
  <c r="C397" i="9"/>
  <c r="B397" i="9"/>
  <c r="A397" i="9"/>
  <c r="O396" i="9"/>
  <c r="N396" i="9"/>
  <c r="M396" i="9"/>
  <c r="L396" i="9"/>
  <c r="K396" i="9"/>
  <c r="Z396" i="9" s="1"/>
  <c r="AA396" i="9" s="1"/>
  <c r="J396" i="9"/>
  <c r="X396" i="9" s="1"/>
  <c r="I396" i="9"/>
  <c r="H396" i="9"/>
  <c r="G396" i="9"/>
  <c r="F396" i="9"/>
  <c r="Q396" i="9" s="1"/>
  <c r="R396" i="9" s="1"/>
  <c r="E396" i="9"/>
  <c r="AC396" i="9" s="1"/>
  <c r="D396" i="9"/>
  <c r="C396" i="9"/>
  <c r="B396" i="9"/>
  <c r="A396" i="9"/>
  <c r="O395" i="9"/>
  <c r="N395" i="9"/>
  <c r="M395" i="9"/>
  <c r="L395" i="9"/>
  <c r="K395" i="9"/>
  <c r="Z395" i="9" s="1"/>
  <c r="AA395" i="9" s="1"/>
  <c r="J395" i="9"/>
  <c r="X395" i="9" s="1"/>
  <c r="I395" i="9"/>
  <c r="H395" i="9"/>
  <c r="G395" i="9"/>
  <c r="F395" i="9"/>
  <c r="Q395" i="9" s="1"/>
  <c r="R395" i="9" s="1"/>
  <c r="E395" i="9"/>
  <c r="AC395" i="9" s="1"/>
  <c r="D395" i="9"/>
  <c r="C395" i="9"/>
  <c r="B395" i="9"/>
  <c r="A395" i="9"/>
  <c r="O394" i="9"/>
  <c r="N394" i="9"/>
  <c r="M394" i="9"/>
  <c r="L394" i="9"/>
  <c r="K394" i="9"/>
  <c r="Z394" i="9" s="1"/>
  <c r="AA394" i="9" s="1"/>
  <c r="J394" i="9"/>
  <c r="X394" i="9" s="1"/>
  <c r="Y394" i="9" s="1"/>
  <c r="I394" i="9"/>
  <c r="H394" i="9"/>
  <c r="G394" i="9"/>
  <c r="F394" i="9"/>
  <c r="Q394" i="9" s="1"/>
  <c r="R394" i="9" s="1"/>
  <c r="E394" i="9"/>
  <c r="AC394" i="9" s="1"/>
  <c r="D394" i="9"/>
  <c r="C394" i="9"/>
  <c r="B394" i="9"/>
  <c r="A394" i="9"/>
  <c r="O393" i="9"/>
  <c r="N393" i="9"/>
  <c r="M393" i="9"/>
  <c r="L393" i="9"/>
  <c r="K393" i="9"/>
  <c r="Z393" i="9" s="1"/>
  <c r="AA393" i="9" s="1"/>
  <c r="J393" i="9"/>
  <c r="X393" i="9" s="1"/>
  <c r="W393" i="9" s="1"/>
  <c r="I393" i="9"/>
  <c r="H393" i="9"/>
  <c r="G393" i="9"/>
  <c r="F393" i="9"/>
  <c r="Q393" i="9" s="1"/>
  <c r="R393" i="9" s="1"/>
  <c r="E393" i="9"/>
  <c r="AC393" i="9" s="1"/>
  <c r="D393" i="9"/>
  <c r="C393" i="9"/>
  <c r="B393" i="9"/>
  <c r="A393" i="9"/>
  <c r="O392" i="9"/>
  <c r="N392" i="9"/>
  <c r="M392" i="9"/>
  <c r="L392" i="9"/>
  <c r="K392" i="9"/>
  <c r="Z392" i="9" s="1"/>
  <c r="AA392" i="9" s="1"/>
  <c r="J392" i="9"/>
  <c r="X392" i="9" s="1"/>
  <c r="I392" i="9"/>
  <c r="H392" i="9"/>
  <c r="G392" i="9"/>
  <c r="F392" i="9"/>
  <c r="Q392" i="9" s="1"/>
  <c r="R392" i="9" s="1"/>
  <c r="E392" i="9"/>
  <c r="AC392" i="9" s="1"/>
  <c r="D392" i="9"/>
  <c r="C392" i="9"/>
  <c r="B392" i="9"/>
  <c r="A392" i="9"/>
  <c r="O391" i="9"/>
  <c r="N391" i="9"/>
  <c r="M391" i="9"/>
  <c r="L391" i="9"/>
  <c r="K391" i="9"/>
  <c r="Z391" i="9" s="1"/>
  <c r="AA391" i="9" s="1"/>
  <c r="J391" i="9"/>
  <c r="X391" i="9" s="1"/>
  <c r="I391" i="9"/>
  <c r="H391" i="9"/>
  <c r="G391" i="9"/>
  <c r="F391" i="9"/>
  <c r="Q391" i="9" s="1"/>
  <c r="R391" i="9" s="1"/>
  <c r="E391" i="9"/>
  <c r="AC391" i="9" s="1"/>
  <c r="D391" i="9"/>
  <c r="C391" i="9"/>
  <c r="B391" i="9"/>
  <c r="A391" i="9"/>
  <c r="O390" i="9"/>
  <c r="N390" i="9"/>
  <c r="M390" i="9"/>
  <c r="L390" i="9"/>
  <c r="K390" i="9"/>
  <c r="Z390" i="9" s="1"/>
  <c r="AA390" i="9" s="1"/>
  <c r="J390" i="9"/>
  <c r="X390" i="9" s="1"/>
  <c r="Y390" i="9" s="1"/>
  <c r="I390" i="9"/>
  <c r="H390" i="9"/>
  <c r="G390" i="9"/>
  <c r="F390" i="9"/>
  <c r="Q390" i="9" s="1"/>
  <c r="R390" i="9" s="1"/>
  <c r="E390" i="9"/>
  <c r="AC390" i="9" s="1"/>
  <c r="D390" i="9"/>
  <c r="C390" i="9"/>
  <c r="B390" i="9"/>
  <c r="A390" i="9"/>
  <c r="O389" i="9"/>
  <c r="N389" i="9"/>
  <c r="M389" i="9"/>
  <c r="L389" i="9"/>
  <c r="K389" i="9"/>
  <c r="Z389" i="9" s="1"/>
  <c r="AA389" i="9" s="1"/>
  <c r="J389" i="9"/>
  <c r="X389" i="9" s="1"/>
  <c r="Y389" i="9" s="1"/>
  <c r="I389" i="9"/>
  <c r="H389" i="9"/>
  <c r="G389" i="9"/>
  <c r="F389" i="9"/>
  <c r="Q389" i="9" s="1"/>
  <c r="R389" i="9" s="1"/>
  <c r="E389" i="9"/>
  <c r="AC389" i="9" s="1"/>
  <c r="D389" i="9"/>
  <c r="C389" i="9"/>
  <c r="B389" i="9"/>
  <c r="A389" i="9"/>
  <c r="O388" i="9"/>
  <c r="N388" i="9"/>
  <c r="M388" i="9"/>
  <c r="L388" i="9"/>
  <c r="K388" i="9"/>
  <c r="Z388" i="9" s="1"/>
  <c r="AA388" i="9" s="1"/>
  <c r="J388" i="9"/>
  <c r="X388" i="9" s="1"/>
  <c r="W388" i="9" s="1"/>
  <c r="I388" i="9"/>
  <c r="H388" i="9"/>
  <c r="G388" i="9"/>
  <c r="F388" i="9"/>
  <c r="Q388" i="9" s="1"/>
  <c r="R388" i="9" s="1"/>
  <c r="E388" i="9"/>
  <c r="AC388" i="9" s="1"/>
  <c r="D388" i="9"/>
  <c r="C388" i="9"/>
  <c r="B388" i="9"/>
  <c r="A388" i="9"/>
  <c r="O387" i="9"/>
  <c r="N387" i="9"/>
  <c r="M387" i="9"/>
  <c r="L387" i="9"/>
  <c r="K387" i="9"/>
  <c r="Z387" i="9" s="1"/>
  <c r="AA387" i="9" s="1"/>
  <c r="J387" i="9"/>
  <c r="X387" i="9" s="1"/>
  <c r="I387" i="9"/>
  <c r="H387" i="9"/>
  <c r="G387" i="9"/>
  <c r="F387" i="9"/>
  <c r="Q387" i="9" s="1"/>
  <c r="R387" i="9" s="1"/>
  <c r="E387" i="9"/>
  <c r="AC387" i="9" s="1"/>
  <c r="D387" i="9"/>
  <c r="C387" i="9"/>
  <c r="B387" i="9"/>
  <c r="A387" i="9"/>
  <c r="O386" i="9"/>
  <c r="N386" i="9"/>
  <c r="M386" i="9"/>
  <c r="L386" i="9"/>
  <c r="K386" i="9"/>
  <c r="Z386" i="9" s="1"/>
  <c r="AA386" i="9" s="1"/>
  <c r="J386" i="9"/>
  <c r="X386" i="9" s="1"/>
  <c r="I386" i="9"/>
  <c r="H386" i="9"/>
  <c r="G386" i="9"/>
  <c r="F386" i="9"/>
  <c r="Q386" i="9" s="1"/>
  <c r="R386" i="9" s="1"/>
  <c r="E386" i="9"/>
  <c r="AC386" i="9" s="1"/>
  <c r="D386" i="9"/>
  <c r="C386" i="9"/>
  <c r="B386" i="9"/>
  <c r="A386" i="9"/>
  <c r="O385" i="9"/>
  <c r="N385" i="9"/>
  <c r="M385" i="9"/>
  <c r="L385" i="9"/>
  <c r="K385" i="9"/>
  <c r="Z385" i="9" s="1"/>
  <c r="AA385" i="9" s="1"/>
  <c r="J385" i="9"/>
  <c r="X385" i="9" s="1"/>
  <c r="I385" i="9"/>
  <c r="H385" i="9"/>
  <c r="G385" i="9"/>
  <c r="F385" i="9"/>
  <c r="Q385" i="9" s="1"/>
  <c r="R385" i="9" s="1"/>
  <c r="E385" i="9"/>
  <c r="AC385" i="9" s="1"/>
  <c r="D385" i="9"/>
  <c r="C385" i="9"/>
  <c r="B385" i="9"/>
  <c r="A385" i="9"/>
  <c r="O384" i="9"/>
  <c r="N384" i="9"/>
  <c r="M384" i="9"/>
  <c r="L384" i="9"/>
  <c r="K384" i="9"/>
  <c r="Z384" i="9" s="1"/>
  <c r="AA384" i="9" s="1"/>
  <c r="J384" i="9"/>
  <c r="X384" i="9" s="1"/>
  <c r="I384" i="9"/>
  <c r="H384" i="9"/>
  <c r="G384" i="9"/>
  <c r="F384" i="9"/>
  <c r="Q384" i="9" s="1"/>
  <c r="R384" i="9" s="1"/>
  <c r="E384" i="9"/>
  <c r="AC384" i="9" s="1"/>
  <c r="D384" i="9"/>
  <c r="C384" i="9"/>
  <c r="B384" i="9"/>
  <c r="A384" i="9"/>
  <c r="O383" i="9"/>
  <c r="N383" i="9"/>
  <c r="M383" i="9"/>
  <c r="L383" i="9"/>
  <c r="K383" i="9"/>
  <c r="Z383" i="9" s="1"/>
  <c r="AA383" i="9" s="1"/>
  <c r="J383" i="9"/>
  <c r="X383" i="9" s="1"/>
  <c r="Y383" i="9" s="1"/>
  <c r="I383" i="9"/>
  <c r="H383" i="9"/>
  <c r="G383" i="9"/>
  <c r="F383" i="9"/>
  <c r="Q383" i="9" s="1"/>
  <c r="R383" i="9" s="1"/>
  <c r="E383" i="9"/>
  <c r="AC383" i="9" s="1"/>
  <c r="D383" i="9"/>
  <c r="C383" i="9"/>
  <c r="B383" i="9"/>
  <c r="A383" i="9"/>
  <c r="O382" i="9"/>
  <c r="N382" i="9"/>
  <c r="M382" i="9"/>
  <c r="L382" i="9"/>
  <c r="K382" i="9"/>
  <c r="Z382" i="9" s="1"/>
  <c r="AA382" i="9" s="1"/>
  <c r="J382" i="9"/>
  <c r="X382" i="9" s="1"/>
  <c r="I382" i="9"/>
  <c r="H382" i="9"/>
  <c r="G382" i="9"/>
  <c r="F382" i="9"/>
  <c r="Q382" i="9" s="1"/>
  <c r="R382" i="9" s="1"/>
  <c r="E382" i="9"/>
  <c r="AC382" i="9" s="1"/>
  <c r="D382" i="9"/>
  <c r="C382" i="9"/>
  <c r="B382" i="9"/>
  <c r="A382" i="9"/>
  <c r="O381" i="9"/>
  <c r="N381" i="9"/>
  <c r="M381" i="9"/>
  <c r="L381" i="9"/>
  <c r="K381" i="9"/>
  <c r="Z381" i="9" s="1"/>
  <c r="AA381" i="9" s="1"/>
  <c r="J381" i="9"/>
  <c r="X381" i="9" s="1"/>
  <c r="Y381" i="9" s="1"/>
  <c r="I381" i="9"/>
  <c r="H381" i="9"/>
  <c r="G381" i="9"/>
  <c r="F381" i="9"/>
  <c r="Q381" i="9" s="1"/>
  <c r="R381" i="9" s="1"/>
  <c r="E381" i="9"/>
  <c r="AC381" i="9" s="1"/>
  <c r="D381" i="9"/>
  <c r="C381" i="9"/>
  <c r="B381" i="9"/>
  <c r="A381" i="9"/>
  <c r="O380" i="9"/>
  <c r="N380" i="9"/>
  <c r="M380" i="9"/>
  <c r="L380" i="9"/>
  <c r="K380" i="9"/>
  <c r="Z380" i="9" s="1"/>
  <c r="AA380" i="9" s="1"/>
  <c r="J380" i="9"/>
  <c r="X380" i="9" s="1"/>
  <c r="W380" i="9" s="1"/>
  <c r="I380" i="9"/>
  <c r="H380" i="9"/>
  <c r="G380" i="9"/>
  <c r="F380" i="9"/>
  <c r="Q380" i="9" s="1"/>
  <c r="R380" i="9" s="1"/>
  <c r="E380" i="9"/>
  <c r="AC380" i="9" s="1"/>
  <c r="D380" i="9"/>
  <c r="C380" i="9"/>
  <c r="B380" i="9"/>
  <c r="A380" i="9"/>
  <c r="O379" i="9"/>
  <c r="N379" i="9"/>
  <c r="M379" i="9"/>
  <c r="L379" i="9"/>
  <c r="K379" i="9"/>
  <c r="Z379" i="9" s="1"/>
  <c r="AA379" i="9" s="1"/>
  <c r="J379" i="9"/>
  <c r="X379" i="9" s="1"/>
  <c r="I379" i="9"/>
  <c r="H379" i="9"/>
  <c r="G379" i="9"/>
  <c r="F379" i="9"/>
  <c r="Q379" i="9" s="1"/>
  <c r="R379" i="9" s="1"/>
  <c r="E379" i="9"/>
  <c r="AC379" i="9" s="1"/>
  <c r="D379" i="9"/>
  <c r="C379" i="9"/>
  <c r="B379" i="9"/>
  <c r="A379" i="9"/>
  <c r="O378" i="9"/>
  <c r="N378" i="9"/>
  <c r="M378" i="9"/>
  <c r="L378" i="9"/>
  <c r="K378" i="9"/>
  <c r="Z378" i="9" s="1"/>
  <c r="AA378" i="9" s="1"/>
  <c r="J378" i="9"/>
  <c r="X378" i="9" s="1"/>
  <c r="I378" i="9"/>
  <c r="H378" i="9"/>
  <c r="G378" i="9"/>
  <c r="F378" i="9"/>
  <c r="Q378" i="9" s="1"/>
  <c r="R378" i="9" s="1"/>
  <c r="E378" i="9"/>
  <c r="AC378" i="9" s="1"/>
  <c r="D378" i="9"/>
  <c r="C378" i="9"/>
  <c r="B378" i="9"/>
  <c r="A378" i="9"/>
  <c r="O377" i="9"/>
  <c r="N377" i="9"/>
  <c r="M377" i="9"/>
  <c r="L377" i="9"/>
  <c r="K377" i="9"/>
  <c r="Z377" i="9" s="1"/>
  <c r="AA377" i="9" s="1"/>
  <c r="J377" i="9"/>
  <c r="X377" i="9" s="1"/>
  <c r="Y377" i="9" s="1"/>
  <c r="I377" i="9"/>
  <c r="H377" i="9"/>
  <c r="G377" i="9"/>
  <c r="F377" i="9"/>
  <c r="Q377" i="9" s="1"/>
  <c r="R377" i="9" s="1"/>
  <c r="E377" i="9"/>
  <c r="AC377" i="9" s="1"/>
  <c r="D377" i="9"/>
  <c r="C377" i="9"/>
  <c r="B377" i="9"/>
  <c r="A377" i="9"/>
  <c r="O376" i="9"/>
  <c r="N376" i="9"/>
  <c r="M376" i="9"/>
  <c r="L376" i="9"/>
  <c r="K376" i="9"/>
  <c r="Z376" i="9" s="1"/>
  <c r="AA376" i="9" s="1"/>
  <c r="J376" i="9"/>
  <c r="X376" i="9" s="1"/>
  <c r="W376" i="9" s="1"/>
  <c r="I376" i="9"/>
  <c r="H376" i="9"/>
  <c r="G376" i="9"/>
  <c r="F376" i="9"/>
  <c r="Q376" i="9" s="1"/>
  <c r="R376" i="9" s="1"/>
  <c r="E376" i="9"/>
  <c r="AC376" i="9" s="1"/>
  <c r="D376" i="9"/>
  <c r="C376" i="9"/>
  <c r="B376" i="9"/>
  <c r="A376" i="9"/>
  <c r="O375" i="9"/>
  <c r="N375" i="9"/>
  <c r="M375" i="9"/>
  <c r="L375" i="9"/>
  <c r="K375" i="9"/>
  <c r="Z375" i="9" s="1"/>
  <c r="AA375" i="9" s="1"/>
  <c r="J375" i="9"/>
  <c r="X375" i="9" s="1"/>
  <c r="I375" i="9"/>
  <c r="H375" i="9"/>
  <c r="G375" i="9"/>
  <c r="F375" i="9"/>
  <c r="Q375" i="9" s="1"/>
  <c r="R375" i="9" s="1"/>
  <c r="E375" i="9"/>
  <c r="AC375" i="9" s="1"/>
  <c r="D375" i="9"/>
  <c r="C375" i="9"/>
  <c r="B375" i="9"/>
  <c r="A375" i="9"/>
  <c r="O374" i="9"/>
  <c r="N374" i="9"/>
  <c r="M374" i="9"/>
  <c r="L374" i="9"/>
  <c r="K374" i="9"/>
  <c r="Z374" i="9" s="1"/>
  <c r="AA374" i="9" s="1"/>
  <c r="J374" i="9"/>
  <c r="X374" i="9" s="1"/>
  <c r="W374" i="9" s="1"/>
  <c r="I374" i="9"/>
  <c r="H374" i="9"/>
  <c r="G374" i="9"/>
  <c r="F374" i="9"/>
  <c r="Q374" i="9" s="1"/>
  <c r="R374" i="9" s="1"/>
  <c r="E374" i="9"/>
  <c r="AC374" i="9" s="1"/>
  <c r="D374" i="9"/>
  <c r="C374" i="9"/>
  <c r="B374" i="9"/>
  <c r="A374" i="9"/>
  <c r="O373" i="9"/>
  <c r="N373" i="9"/>
  <c r="M373" i="9"/>
  <c r="L373" i="9"/>
  <c r="K373" i="9"/>
  <c r="Z373" i="9" s="1"/>
  <c r="AA373" i="9" s="1"/>
  <c r="J373" i="9"/>
  <c r="X373" i="9" s="1"/>
  <c r="I373" i="9"/>
  <c r="H373" i="9"/>
  <c r="G373" i="9"/>
  <c r="F373" i="9"/>
  <c r="Q373" i="9" s="1"/>
  <c r="R373" i="9" s="1"/>
  <c r="E373" i="9"/>
  <c r="AC373" i="9" s="1"/>
  <c r="D373" i="9"/>
  <c r="C373" i="9"/>
  <c r="B373" i="9"/>
  <c r="A373" i="9"/>
  <c r="O372" i="9"/>
  <c r="N372" i="9"/>
  <c r="M372" i="9"/>
  <c r="L372" i="9"/>
  <c r="K372" i="9"/>
  <c r="Z372" i="9" s="1"/>
  <c r="AA372" i="9" s="1"/>
  <c r="J372" i="9"/>
  <c r="X372" i="9" s="1"/>
  <c r="I372" i="9"/>
  <c r="H372" i="9"/>
  <c r="G372" i="9"/>
  <c r="F372" i="9"/>
  <c r="Q372" i="9" s="1"/>
  <c r="R372" i="9" s="1"/>
  <c r="E372" i="9"/>
  <c r="AC372" i="9" s="1"/>
  <c r="D372" i="9"/>
  <c r="C372" i="9"/>
  <c r="B372" i="9"/>
  <c r="A372" i="9"/>
  <c r="O371" i="9"/>
  <c r="N371" i="9"/>
  <c r="M371" i="9"/>
  <c r="L371" i="9"/>
  <c r="K371" i="9"/>
  <c r="Z371" i="9" s="1"/>
  <c r="AA371" i="9" s="1"/>
  <c r="J371" i="9"/>
  <c r="X371" i="9" s="1"/>
  <c r="I371" i="9"/>
  <c r="H371" i="9"/>
  <c r="G371" i="9"/>
  <c r="F371" i="9"/>
  <c r="Q371" i="9" s="1"/>
  <c r="R371" i="9" s="1"/>
  <c r="E371" i="9"/>
  <c r="AC371" i="9" s="1"/>
  <c r="D371" i="9"/>
  <c r="C371" i="9"/>
  <c r="B371" i="9"/>
  <c r="A371" i="9"/>
  <c r="O370" i="9"/>
  <c r="N370" i="9"/>
  <c r="M370" i="9"/>
  <c r="L370" i="9"/>
  <c r="K370" i="9"/>
  <c r="Z370" i="9" s="1"/>
  <c r="AA370" i="9" s="1"/>
  <c r="J370" i="9"/>
  <c r="X370" i="9" s="1"/>
  <c r="I370" i="9"/>
  <c r="H370" i="9"/>
  <c r="G370" i="9"/>
  <c r="F370" i="9"/>
  <c r="Q370" i="9" s="1"/>
  <c r="R370" i="9" s="1"/>
  <c r="E370" i="9"/>
  <c r="AC370" i="9" s="1"/>
  <c r="D370" i="9"/>
  <c r="C370" i="9"/>
  <c r="B370" i="9"/>
  <c r="A370" i="9"/>
  <c r="O369" i="9"/>
  <c r="N369" i="9"/>
  <c r="M369" i="9"/>
  <c r="L369" i="9"/>
  <c r="K369" i="9"/>
  <c r="Z369" i="9" s="1"/>
  <c r="AA369" i="9" s="1"/>
  <c r="J369" i="9"/>
  <c r="X369" i="9" s="1"/>
  <c r="I369" i="9"/>
  <c r="H369" i="9"/>
  <c r="G369" i="9"/>
  <c r="F369" i="9"/>
  <c r="Q369" i="9" s="1"/>
  <c r="R369" i="9" s="1"/>
  <c r="E369" i="9"/>
  <c r="AC369" i="9" s="1"/>
  <c r="D369" i="9"/>
  <c r="C369" i="9"/>
  <c r="B369" i="9"/>
  <c r="A369" i="9"/>
  <c r="O368" i="9"/>
  <c r="N368" i="9"/>
  <c r="M368" i="9"/>
  <c r="L368" i="9"/>
  <c r="K368" i="9"/>
  <c r="Z368" i="9" s="1"/>
  <c r="AA368" i="9" s="1"/>
  <c r="J368" i="9"/>
  <c r="X368" i="9" s="1"/>
  <c r="I368" i="9"/>
  <c r="H368" i="9"/>
  <c r="G368" i="9"/>
  <c r="F368" i="9"/>
  <c r="Q368" i="9" s="1"/>
  <c r="R368" i="9" s="1"/>
  <c r="E368" i="9"/>
  <c r="AC368" i="9" s="1"/>
  <c r="D368" i="9"/>
  <c r="C368" i="9"/>
  <c r="B368" i="9"/>
  <c r="A368" i="9"/>
  <c r="O367" i="9"/>
  <c r="N367" i="9"/>
  <c r="M367" i="9"/>
  <c r="L367" i="9"/>
  <c r="K367" i="9"/>
  <c r="Z367" i="9" s="1"/>
  <c r="AA367" i="9" s="1"/>
  <c r="J367" i="9"/>
  <c r="X367" i="9" s="1"/>
  <c r="I367" i="9"/>
  <c r="H367" i="9"/>
  <c r="G367" i="9"/>
  <c r="F367" i="9"/>
  <c r="Q367" i="9" s="1"/>
  <c r="R367" i="9" s="1"/>
  <c r="E367" i="9"/>
  <c r="AC367" i="9" s="1"/>
  <c r="D367" i="9"/>
  <c r="C367" i="9"/>
  <c r="B367" i="9"/>
  <c r="A367" i="9"/>
  <c r="O366" i="9"/>
  <c r="N366" i="9"/>
  <c r="M366" i="9"/>
  <c r="L366" i="9"/>
  <c r="K366" i="9"/>
  <c r="Z366" i="9" s="1"/>
  <c r="AA366" i="9" s="1"/>
  <c r="J366" i="9"/>
  <c r="X366" i="9" s="1"/>
  <c r="W366" i="9" s="1"/>
  <c r="I366" i="9"/>
  <c r="H366" i="9"/>
  <c r="G366" i="9"/>
  <c r="F366" i="9"/>
  <c r="Q366" i="9" s="1"/>
  <c r="R366" i="9" s="1"/>
  <c r="E366" i="9"/>
  <c r="AC366" i="9" s="1"/>
  <c r="D366" i="9"/>
  <c r="C366" i="9"/>
  <c r="B366" i="9"/>
  <c r="A366" i="9"/>
  <c r="O365" i="9"/>
  <c r="N365" i="9"/>
  <c r="M365" i="9"/>
  <c r="L365" i="9"/>
  <c r="K365" i="9"/>
  <c r="Z365" i="9" s="1"/>
  <c r="AA365" i="9" s="1"/>
  <c r="J365" i="9"/>
  <c r="X365" i="9" s="1"/>
  <c r="I365" i="9"/>
  <c r="H365" i="9"/>
  <c r="G365" i="9"/>
  <c r="F365" i="9"/>
  <c r="Q365" i="9" s="1"/>
  <c r="R365" i="9" s="1"/>
  <c r="E365" i="9"/>
  <c r="AC365" i="9" s="1"/>
  <c r="D365" i="9"/>
  <c r="C365" i="9"/>
  <c r="B365" i="9"/>
  <c r="A365" i="9"/>
  <c r="O364" i="9"/>
  <c r="N364" i="9"/>
  <c r="M364" i="9"/>
  <c r="L364" i="9"/>
  <c r="K364" i="9"/>
  <c r="Z364" i="9" s="1"/>
  <c r="AA364" i="9" s="1"/>
  <c r="J364" i="9"/>
  <c r="X364" i="9" s="1"/>
  <c r="W364" i="9" s="1"/>
  <c r="I364" i="9"/>
  <c r="H364" i="9"/>
  <c r="G364" i="9"/>
  <c r="F364" i="9"/>
  <c r="Q364" i="9" s="1"/>
  <c r="R364" i="9" s="1"/>
  <c r="E364" i="9"/>
  <c r="AC364" i="9" s="1"/>
  <c r="D364" i="9"/>
  <c r="C364" i="9"/>
  <c r="B364" i="9"/>
  <c r="A364" i="9"/>
  <c r="O363" i="9"/>
  <c r="N363" i="9"/>
  <c r="M363" i="9"/>
  <c r="L363" i="9"/>
  <c r="K363" i="9"/>
  <c r="Z363" i="9" s="1"/>
  <c r="AA363" i="9" s="1"/>
  <c r="J363" i="9"/>
  <c r="X363" i="9" s="1"/>
  <c r="I363" i="9"/>
  <c r="H363" i="9"/>
  <c r="G363" i="9"/>
  <c r="F363" i="9"/>
  <c r="Q363" i="9" s="1"/>
  <c r="R363" i="9" s="1"/>
  <c r="E363" i="9"/>
  <c r="AC363" i="9" s="1"/>
  <c r="D363" i="9"/>
  <c r="C363" i="9"/>
  <c r="B363" i="9"/>
  <c r="A363" i="9"/>
  <c r="O362" i="9"/>
  <c r="N362" i="9"/>
  <c r="M362" i="9"/>
  <c r="L362" i="9"/>
  <c r="K362" i="9"/>
  <c r="Z362" i="9" s="1"/>
  <c r="AA362" i="9" s="1"/>
  <c r="J362" i="9"/>
  <c r="X362" i="9" s="1"/>
  <c r="I362" i="9"/>
  <c r="H362" i="9"/>
  <c r="G362" i="9"/>
  <c r="F362" i="9"/>
  <c r="Q362" i="9" s="1"/>
  <c r="R362" i="9" s="1"/>
  <c r="E362" i="9"/>
  <c r="AC362" i="9" s="1"/>
  <c r="D362" i="9"/>
  <c r="C362" i="9"/>
  <c r="B362" i="9"/>
  <c r="A362" i="9"/>
  <c r="O361" i="9"/>
  <c r="N361" i="9"/>
  <c r="M361" i="9"/>
  <c r="L361" i="9"/>
  <c r="K361" i="9"/>
  <c r="Z361" i="9" s="1"/>
  <c r="AA361" i="9" s="1"/>
  <c r="J361" i="9"/>
  <c r="X361" i="9" s="1"/>
  <c r="Y361" i="9" s="1"/>
  <c r="I361" i="9"/>
  <c r="H361" i="9"/>
  <c r="G361" i="9"/>
  <c r="F361" i="9"/>
  <c r="Q361" i="9" s="1"/>
  <c r="R361" i="9" s="1"/>
  <c r="E361" i="9"/>
  <c r="AC361" i="9" s="1"/>
  <c r="D361" i="9"/>
  <c r="C361" i="9"/>
  <c r="B361" i="9"/>
  <c r="A361" i="9"/>
  <c r="O360" i="9"/>
  <c r="N360" i="9"/>
  <c r="M360" i="9"/>
  <c r="L360" i="9"/>
  <c r="K360" i="9"/>
  <c r="Z360" i="9" s="1"/>
  <c r="AA360" i="9" s="1"/>
  <c r="J360" i="9"/>
  <c r="X360" i="9" s="1"/>
  <c r="W360" i="9" s="1"/>
  <c r="I360" i="9"/>
  <c r="H360" i="9"/>
  <c r="G360" i="9"/>
  <c r="F360" i="9"/>
  <c r="Q360" i="9" s="1"/>
  <c r="R360" i="9" s="1"/>
  <c r="E360" i="9"/>
  <c r="AC360" i="9" s="1"/>
  <c r="D360" i="9"/>
  <c r="C360" i="9"/>
  <c r="B360" i="9"/>
  <c r="A360" i="9"/>
  <c r="O359" i="9"/>
  <c r="N359" i="9"/>
  <c r="M359" i="9"/>
  <c r="L359" i="9"/>
  <c r="K359" i="9"/>
  <c r="Z359" i="9" s="1"/>
  <c r="AA359" i="9" s="1"/>
  <c r="J359" i="9"/>
  <c r="X359" i="9" s="1"/>
  <c r="I359" i="9"/>
  <c r="H359" i="9"/>
  <c r="G359" i="9"/>
  <c r="F359" i="9"/>
  <c r="Q359" i="9" s="1"/>
  <c r="R359" i="9" s="1"/>
  <c r="E359" i="9"/>
  <c r="AC359" i="9" s="1"/>
  <c r="D359" i="9"/>
  <c r="C359" i="9"/>
  <c r="B359" i="9"/>
  <c r="A359" i="9"/>
  <c r="O358" i="9"/>
  <c r="N358" i="9"/>
  <c r="M358" i="9"/>
  <c r="L358" i="9"/>
  <c r="K358" i="9"/>
  <c r="Z358" i="9" s="1"/>
  <c r="AA358" i="9" s="1"/>
  <c r="J358" i="9"/>
  <c r="X358" i="9" s="1"/>
  <c r="W358" i="9" s="1"/>
  <c r="I358" i="9"/>
  <c r="H358" i="9"/>
  <c r="G358" i="9"/>
  <c r="F358" i="9"/>
  <c r="Q358" i="9" s="1"/>
  <c r="R358" i="9" s="1"/>
  <c r="E358" i="9"/>
  <c r="AC358" i="9" s="1"/>
  <c r="D358" i="9"/>
  <c r="C358" i="9"/>
  <c r="B358" i="9"/>
  <c r="A358" i="9"/>
  <c r="O357" i="9"/>
  <c r="N357" i="9"/>
  <c r="M357" i="9"/>
  <c r="L357" i="9"/>
  <c r="K357" i="9"/>
  <c r="Z357" i="9" s="1"/>
  <c r="AA357" i="9" s="1"/>
  <c r="J357" i="9"/>
  <c r="X357" i="9" s="1"/>
  <c r="I357" i="9"/>
  <c r="H357" i="9"/>
  <c r="G357" i="9"/>
  <c r="F357" i="9"/>
  <c r="Q357" i="9" s="1"/>
  <c r="R357" i="9" s="1"/>
  <c r="E357" i="9"/>
  <c r="AC357" i="9" s="1"/>
  <c r="D357" i="9"/>
  <c r="C357" i="9"/>
  <c r="B357" i="9"/>
  <c r="A357" i="9"/>
  <c r="O356" i="9"/>
  <c r="N356" i="9"/>
  <c r="M356" i="9"/>
  <c r="L356" i="9"/>
  <c r="K356" i="9"/>
  <c r="Z356" i="9" s="1"/>
  <c r="AA356" i="9" s="1"/>
  <c r="J356" i="9"/>
  <c r="X356" i="9" s="1"/>
  <c r="I356" i="9"/>
  <c r="H356" i="9"/>
  <c r="G356" i="9"/>
  <c r="F356" i="9"/>
  <c r="Q356" i="9" s="1"/>
  <c r="R356" i="9" s="1"/>
  <c r="E356" i="9"/>
  <c r="AC356" i="9" s="1"/>
  <c r="D356" i="9"/>
  <c r="C356" i="9"/>
  <c r="B356" i="9"/>
  <c r="A356" i="9"/>
  <c r="O355" i="9"/>
  <c r="N355" i="9"/>
  <c r="M355" i="9"/>
  <c r="L355" i="9"/>
  <c r="K355" i="9"/>
  <c r="Z355" i="9" s="1"/>
  <c r="AA355" i="9" s="1"/>
  <c r="J355" i="9"/>
  <c r="X355" i="9" s="1"/>
  <c r="I355" i="9"/>
  <c r="H355" i="9"/>
  <c r="G355" i="9"/>
  <c r="F355" i="9"/>
  <c r="Q355" i="9" s="1"/>
  <c r="R355" i="9" s="1"/>
  <c r="E355" i="9"/>
  <c r="AC355" i="9" s="1"/>
  <c r="D355" i="9"/>
  <c r="C355" i="9"/>
  <c r="B355" i="9"/>
  <c r="A355" i="9"/>
  <c r="O354" i="9"/>
  <c r="N354" i="9"/>
  <c r="M354" i="9"/>
  <c r="L354" i="9"/>
  <c r="K354" i="9"/>
  <c r="Z354" i="9" s="1"/>
  <c r="AA354" i="9" s="1"/>
  <c r="J354" i="9"/>
  <c r="X354" i="9" s="1"/>
  <c r="I354" i="9"/>
  <c r="H354" i="9"/>
  <c r="G354" i="9"/>
  <c r="F354" i="9"/>
  <c r="Q354" i="9" s="1"/>
  <c r="R354" i="9" s="1"/>
  <c r="E354" i="9"/>
  <c r="AC354" i="9" s="1"/>
  <c r="D354" i="9"/>
  <c r="C354" i="9"/>
  <c r="B354" i="9"/>
  <c r="A354" i="9"/>
  <c r="O353" i="9"/>
  <c r="N353" i="9"/>
  <c r="M353" i="9"/>
  <c r="L353" i="9"/>
  <c r="K353" i="9"/>
  <c r="Z353" i="9" s="1"/>
  <c r="AA353" i="9" s="1"/>
  <c r="J353" i="9"/>
  <c r="I353" i="9"/>
  <c r="H353" i="9"/>
  <c r="G353" i="9"/>
  <c r="F353" i="9"/>
  <c r="Q353" i="9" s="1"/>
  <c r="R353" i="9" s="1"/>
  <c r="E353" i="9"/>
  <c r="AC353" i="9" s="1"/>
  <c r="D353" i="9"/>
  <c r="C353" i="9"/>
  <c r="B353" i="9"/>
  <c r="A353" i="9"/>
  <c r="O352" i="9"/>
  <c r="N352" i="9"/>
  <c r="M352" i="9"/>
  <c r="L352" i="9"/>
  <c r="K352" i="9"/>
  <c r="Z352" i="9" s="1"/>
  <c r="AA352" i="9" s="1"/>
  <c r="J352" i="9"/>
  <c r="X352" i="9" s="1"/>
  <c r="I352" i="9"/>
  <c r="H352" i="9"/>
  <c r="G352" i="9"/>
  <c r="F352" i="9"/>
  <c r="Q352" i="9" s="1"/>
  <c r="R352" i="9" s="1"/>
  <c r="E352" i="9"/>
  <c r="AC352" i="9" s="1"/>
  <c r="D352" i="9"/>
  <c r="C352" i="9"/>
  <c r="B352" i="9"/>
  <c r="A352" i="9"/>
  <c r="O351" i="9"/>
  <c r="N351" i="9"/>
  <c r="M351" i="9"/>
  <c r="L351" i="9"/>
  <c r="K351" i="9"/>
  <c r="Z351" i="9" s="1"/>
  <c r="AA351" i="9" s="1"/>
  <c r="J351" i="9"/>
  <c r="X351" i="9" s="1"/>
  <c r="I351" i="9"/>
  <c r="H351" i="9"/>
  <c r="G351" i="9"/>
  <c r="F351" i="9"/>
  <c r="Q351" i="9" s="1"/>
  <c r="R351" i="9" s="1"/>
  <c r="E351" i="9"/>
  <c r="AC351" i="9" s="1"/>
  <c r="D351" i="9"/>
  <c r="C351" i="9"/>
  <c r="B351" i="9"/>
  <c r="A351" i="9"/>
  <c r="O350" i="9"/>
  <c r="N350" i="9"/>
  <c r="M350" i="9"/>
  <c r="L350" i="9"/>
  <c r="K350" i="9"/>
  <c r="Z350" i="9" s="1"/>
  <c r="AA350" i="9" s="1"/>
  <c r="J350" i="9"/>
  <c r="X350" i="9" s="1"/>
  <c r="I350" i="9"/>
  <c r="H350" i="9"/>
  <c r="G350" i="9"/>
  <c r="F350" i="9"/>
  <c r="Q350" i="9" s="1"/>
  <c r="R350" i="9" s="1"/>
  <c r="E350" i="9"/>
  <c r="AC350" i="9" s="1"/>
  <c r="D350" i="9"/>
  <c r="C350" i="9"/>
  <c r="B350" i="9"/>
  <c r="A350" i="9"/>
  <c r="O349" i="9"/>
  <c r="N349" i="9"/>
  <c r="M349" i="9"/>
  <c r="L349" i="9"/>
  <c r="K349" i="9"/>
  <c r="Z349" i="9" s="1"/>
  <c r="AA349" i="9" s="1"/>
  <c r="J349" i="9"/>
  <c r="X349" i="9" s="1"/>
  <c r="I349" i="9"/>
  <c r="H349" i="9"/>
  <c r="G349" i="9"/>
  <c r="F349" i="9"/>
  <c r="Q349" i="9" s="1"/>
  <c r="R349" i="9" s="1"/>
  <c r="E349" i="9"/>
  <c r="AC349" i="9" s="1"/>
  <c r="D349" i="9"/>
  <c r="C349" i="9"/>
  <c r="B349" i="9"/>
  <c r="A349" i="9"/>
  <c r="O348" i="9"/>
  <c r="N348" i="9"/>
  <c r="M348" i="9"/>
  <c r="L348" i="9"/>
  <c r="K348" i="9"/>
  <c r="Z348" i="9" s="1"/>
  <c r="AA348" i="9" s="1"/>
  <c r="J348" i="9"/>
  <c r="X348" i="9" s="1"/>
  <c r="I348" i="9"/>
  <c r="H348" i="9"/>
  <c r="G348" i="9"/>
  <c r="F348" i="9"/>
  <c r="Q348" i="9" s="1"/>
  <c r="R348" i="9" s="1"/>
  <c r="E348" i="9"/>
  <c r="AC348" i="9" s="1"/>
  <c r="D348" i="9"/>
  <c r="C348" i="9"/>
  <c r="B348" i="9"/>
  <c r="A348" i="9"/>
  <c r="O347" i="9"/>
  <c r="N347" i="9"/>
  <c r="M347" i="9"/>
  <c r="L347" i="9"/>
  <c r="K347" i="9"/>
  <c r="Z347" i="9" s="1"/>
  <c r="AA347" i="9" s="1"/>
  <c r="J347" i="9"/>
  <c r="X347" i="9" s="1"/>
  <c r="I347" i="9"/>
  <c r="H347" i="9"/>
  <c r="G347" i="9"/>
  <c r="F347" i="9"/>
  <c r="Q347" i="9" s="1"/>
  <c r="R347" i="9" s="1"/>
  <c r="E347" i="9"/>
  <c r="AC347" i="9" s="1"/>
  <c r="D347" i="9"/>
  <c r="C347" i="9"/>
  <c r="B347" i="9"/>
  <c r="A347" i="9"/>
  <c r="O346" i="9"/>
  <c r="N346" i="9"/>
  <c r="M346" i="9"/>
  <c r="L346" i="9"/>
  <c r="K346" i="9"/>
  <c r="Z346" i="9" s="1"/>
  <c r="AA346" i="9" s="1"/>
  <c r="J346" i="9"/>
  <c r="I346" i="9"/>
  <c r="H346" i="9"/>
  <c r="G346" i="9"/>
  <c r="F346" i="9"/>
  <c r="Q346" i="9" s="1"/>
  <c r="R346" i="9" s="1"/>
  <c r="E346" i="9"/>
  <c r="AC346" i="9" s="1"/>
  <c r="D346" i="9"/>
  <c r="C346" i="9"/>
  <c r="B346" i="9"/>
  <c r="A346" i="9"/>
  <c r="O345" i="9"/>
  <c r="N345" i="9"/>
  <c r="M345" i="9"/>
  <c r="L345" i="9"/>
  <c r="K345" i="9"/>
  <c r="Z345" i="9" s="1"/>
  <c r="AA345" i="9" s="1"/>
  <c r="J345" i="9"/>
  <c r="I345" i="9"/>
  <c r="H345" i="9"/>
  <c r="G345" i="9"/>
  <c r="F345" i="9"/>
  <c r="Q345" i="9" s="1"/>
  <c r="R345" i="9" s="1"/>
  <c r="E345" i="9"/>
  <c r="AC345" i="9" s="1"/>
  <c r="D345" i="9"/>
  <c r="C345" i="9"/>
  <c r="B345" i="9"/>
  <c r="A345" i="9"/>
  <c r="O344" i="9"/>
  <c r="N344" i="9"/>
  <c r="M344" i="9"/>
  <c r="L344" i="9"/>
  <c r="K344" i="9"/>
  <c r="Z344" i="9" s="1"/>
  <c r="AA344" i="9" s="1"/>
  <c r="J344" i="9"/>
  <c r="I344" i="9"/>
  <c r="H344" i="9"/>
  <c r="G344" i="9"/>
  <c r="F344" i="9"/>
  <c r="Q344" i="9" s="1"/>
  <c r="R344" i="9" s="1"/>
  <c r="E344" i="9"/>
  <c r="AC344" i="9" s="1"/>
  <c r="D344" i="9"/>
  <c r="C344" i="9"/>
  <c r="B344" i="9"/>
  <c r="A344" i="9"/>
  <c r="O343" i="9"/>
  <c r="N343" i="9"/>
  <c r="M343" i="9"/>
  <c r="L343" i="9"/>
  <c r="K343" i="9"/>
  <c r="Z343" i="9" s="1"/>
  <c r="AA343" i="9" s="1"/>
  <c r="J343" i="9"/>
  <c r="X343" i="9" s="1"/>
  <c r="I343" i="9"/>
  <c r="H343" i="9"/>
  <c r="G343" i="9"/>
  <c r="F343" i="9"/>
  <c r="Q343" i="9" s="1"/>
  <c r="R343" i="9" s="1"/>
  <c r="E343" i="9"/>
  <c r="AC343" i="9" s="1"/>
  <c r="D343" i="9"/>
  <c r="C343" i="9"/>
  <c r="B343" i="9"/>
  <c r="A343" i="9"/>
  <c r="O342" i="9"/>
  <c r="N342" i="9"/>
  <c r="M342" i="9"/>
  <c r="L342" i="9"/>
  <c r="K342" i="9"/>
  <c r="Z342" i="9" s="1"/>
  <c r="AA342" i="9" s="1"/>
  <c r="J342" i="9"/>
  <c r="I342" i="9"/>
  <c r="H342" i="9"/>
  <c r="G342" i="9"/>
  <c r="F342" i="9"/>
  <c r="Q342" i="9" s="1"/>
  <c r="R342" i="9" s="1"/>
  <c r="E342" i="9"/>
  <c r="AC342" i="9" s="1"/>
  <c r="D342" i="9"/>
  <c r="C342" i="9"/>
  <c r="B342" i="9"/>
  <c r="A342" i="9"/>
  <c r="O341" i="9"/>
  <c r="N341" i="9"/>
  <c r="M341" i="9"/>
  <c r="L341" i="9"/>
  <c r="K341" i="9"/>
  <c r="Z341" i="9" s="1"/>
  <c r="AA341" i="9" s="1"/>
  <c r="J341" i="9"/>
  <c r="X341" i="9" s="1"/>
  <c r="I341" i="9"/>
  <c r="H341" i="9"/>
  <c r="G341" i="9"/>
  <c r="F341" i="9"/>
  <c r="Q341" i="9" s="1"/>
  <c r="R341" i="9" s="1"/>
  <c r="E341" i="9"/>
  <c r="AC341" i="9" s="1"/>
  <c r="D341" i="9"/>
  <c r="C341" i="9"/>
  <c r="B341" i="9"/>
  <c r="A341" i="9"/>
  <c r="O340" i="9"/>
  <c r="N340" i="9"/>
  <c r="M340" i="9"/>
  <c r="L340" i="9"/>
  <c r="K340" i="9"/>
  <c r="Z340" i="9" s="1"/>
  <c r="AA340" i="9" s="1"/>
  <c r="J340" i="9"/>
  <c r="I340" i="9"/>
  <c r="H340" i="9"/>
  <c r="G340" i="9"/>
  <c r="F340" i="9"/>
  <c r="Q340" i="9" s="1"/>
  <c r="R340" i="9" s="1"/>
  <c r="E340" i="9"/>
  <c r="AC340" i="9" s="1"/>
  <c r="D340" i="9"/>
  <c r="C340" i="9"/>
  <c r="B340" i="9"/>
  <c r="A340" i="9"/>
  <c r="O339" i="9"/>
  <c r="N339" i="9"/>
  <c r="M339" i="9"/>
  <c r="L339" i="9"/>
  <c r="K339" i="9"/>
  <c r="Z339" i="9" s="1"/>
  <c r="AA339" i="9" s="1"/>
  <c r="J339" i="9"/>
  <c r="X339" i="9" s="1"/>
  <c r="I339" i="9"/>
  <c r="H339" i="9"/>
  <c r="G339" i="9"/>
  <c r="F339" i="9"/>
  <c r="Q339" i="9" s="1"/>
  <c r="R339" i="9" s="1"/>
  <c r="E339" i="9"/>
  <c r="AC339" i="9" s="1"/>
  <c r="D339" i="9"/>
  <c r="C339" i="9"/>
  <c r="B339" i="9"/>
  <c r="A339" i="9"/>
  <c r="O338" i="9"/>
  <c r="N338" i="9"/>
  <c r="M338" i="9"/>
  <c r="L338" i="9"/>
  <c r="K338" i="9"/>
  <c r="Z338" i="9" s="1"/>
  <c r="AA338" i="9" s="1"/>
  <c r="J338" i="9"/>
  <c r="I338" i="9"/>
  <c r="H338" i="9"/>
  <c r="G338" i="9"/>
  <c r="F338" i="9"/>
  <c r="Q338" i="9" s="1"/>
  <c r="R338" i="9" s="1"/>
  <c r="E338" i="9"/>
  <c r="AC338" i="9" s="1"/>
  <c r="D338" i="9"/>
  <c r="C338" i="9"/>
  <c r="B338" i="9"/>
  <c r="A338" i="9"/>
  <c r="O337" i="9"/>
  <c r="N337" i="9"/>
  <c r="M337" i="9"/>
  <c r="L337" i="9"/>
  <c r="K337" i="9"/>
  <c r="Z337" i="9" s="1"/>
  <c r="AA337" i="9" s="1"/>
  <c r="J337" i="9"/>
  <c r="X337" i="9" s="1"/>
  <c r="I337" i="9"/>
  <c r="H337" i="9"/>
  <c r="G337" i="9"/>
  <c r="F337" i="9"/>
  <c r="Q337" i="9" s="1"/>
  <c r="R337" i="9" s="1"/>
  <c r="E337" i="9"/>
  <c r="AC337" i="9" s="1"/>
  <c r="D337" i="9"/>
  <c r="C337" i="9"/>
  <c r="B337" i="9"/>
  <c r="A337" i="9"/>
  <c r="O336" i="9"/>
  <c r="N336" i="9"/>
  <c r="M336" i="9"/>
  <c r="L336" i="9"/>
  <c r="K336" i="9"/>
  <c r="Z336" i="9" s="1"/>
  <c r="AA336" i="9" s="1"/>
  <c r="J336" i="9"/>
  <c r="X336" i="9" s="1"/>
  <c r="I336" i="9"/>
  <c r="H336" i="9"/>
  <c r="G336" i="9"/>
  <c r="F336" i="9"/>
  <c r="Q336" i="9" s="1"/>
  <c r="R336" i="9" s="1"/>
  <c r="E336" i="9"/>
  <c r="AC336" i="9" s="1"/>
  <c r="D336" i="9"/>
  <c r="C336" i="9"/>
  <c r="B336" i="9"/>
  <c r="A336" i="9"/>
  <c r="O335" i="9"/>
  <c r="N335" i="9"/>
  <c r="M335" i="9"/>
  <c r="L335" i="9"/>
  <c r="K335" i="9"/>
  <c r="Z335" i="9" s="1"/>
  <c r="AA335" i="9" s="1"/>
  <c r="J335" i="9"/>
  <c r="I335" i="9"/>
  <c r="H335" i="9"/>
  <c r="G335" i="9"/>
  <c r="F335" i="9"/>
  <c r="Q335" i="9" s="1"/>
  <c r="R335" i="9" s="1"/>
  <c r="E335" i="9"/>
  <c r="AC335" i="9" s="1"/>
  <c r="D335" i="9"/>
  <c r="C335" i="9"/>
  <c r="B335" i="9"/>
  <c r="A335" i="9"/>
  <c r="O334" i="9"/>
  <c r="N334" i="9"/>
  <c r="M334" i="9"/>
  <c r="L334" i="9"/>
  <c r="K334" i="9"/>
  <c r="Z334" i="9" s="1"/>
  <c r="AA334" i="9" s="1"/>
  <c r="J334" i="9"/>
  <c r="I334" i="9"/>
  <c r="H334" i="9"/>
  <c r="G334" i="9"/>
  <c r="F334" i="9"/>
  <c r="Q334" i="9" s="1"/>
  <c r="R334" i="9" s="1"/>
  <c r="E334" i="9"/>
  <c r="AC334" i="9" s="1"/>
  <c r="D334" i="9"/>
  <c r="C334" i="9"/>
  <c r="B334" i="9"/>
  <c r="A334" i="9"/>
  <c r="O333" i="9"/>
  <c r="N333" i="9"/>
  <c r="M333" i="9"/>
  <c r="L333" i="9"/>
  <c r="K333" i="9"/>
  <c r="Z333" i="9" s="1"/>
  <c r="AA333" i="9" s="1"/>
  <c r="J333" i="9"/>
  <c r="I333" i="9"/>
  <c r="H333" i="9"/>
  <c r="G333" i="9"/>
  <c r="F333" i="9"/>
  <c r="Q333" i="9" s="1"/>
  <c r="R333" i="9" s="1"/>
  <c r="E333" i="9"/>
  <c r="AC333" i="9" s="1"/>
  <c r="D333" i="9"/>
  <c r="C333" i="9"/>
  <c r="B333" i="9"/>
  <c r="A333" i="9"/>
  <c r="O332" i="9"/>
  <c r="N332" i="9"/>
  <c r="M332" i="9"/>
  <c r="L332" i="9"/>
  <c r="K332" i="9"/>
  <c r="Z332" i="9" s="1"/>
  <c r="AA332" i="9" s="1"/>
  <c r="J332" i="9"/>
  <c r="I332" i="9"/>
  <c r="H332" i="9"/>
  <c r="G332" i="9"/>
  <c r="F332" i="9"/>
  <c r="Q332" i="9" s="1"/>
  <c r="R332" i="9" s="1"/>
  <c r="E332" i="9"/>
  <c r="AC332" i="9" s="1"/>
  <c r="D332" i="9"/>
  <c r="C332" i="9"/>
  <c r="B332" i="9"/>
  <c r="A332" i="9"/>
  <c r="O331" i="9"/>
  <c r="N331" i="9"/>
  <c r="M331" i="9"/>
  <c r="L331" i="9"/>
  <c r="K331" i="9"/>
  <c r="Z331" i="9" s="1"/>
  <c r="AA331" i="9" s="1"/>
  <c r="J331" i="9"/>
  <c r="X331" i="9" s="1"/>
  <c r="I331" i="9"/>
  <c r="H331" i="9"/>
  <c r="G331" i="9"/>
  <c r="F331" i="9"/>
  <c r="Q331" i="9" s="1"/>
  <c r="R331" i="9" s="1"/>
  <c r="E331" i="9"/>
  <c r="AC331" i="9" s="1"/>
  <c r="D331" i="9"/>
  <c r="C331" i="9"/>
  <c r="B331" i="9"/>
  <c r="A331" i="9"/>
  <c r="O330" i="9"/>
  <c r="N330" i="9"/>
  <c r="M330" i="9"/>
  <c r="L330" i="9"/>
  <c r="K330" i="9"/>
  <c r="Z330" i="9" s="1"/>
  <c r="AA330" i="9" s="1"/>
  <c r="J330" i="9"/>
  <c r="I330" i="9"/>
  <c r="H330" i="9"/>
  <c r="G330" i="9"/>
  <c r="F330" i="9"/>
  <c r="Q330" i="9" s="1"/>
  <c r="R330" i="9" s="1"/>
  <c r="E330" i="9"/>
  <c r="AC330" i="9" s="1"/>
  <c r="D330" i="9"/>
  <c r="C330" i="9"/>
  <c r="B330" i="9"/>
  <c r="A330" i="9"/>
  <c r="O329" i="9"/>
  <c r="N329" i="9"/>
  <c r="M329" i="9"/>
  <c r="L329" i="9"/>
  <c r="K329" i="9"/>
  <c r="Z329" i="9" s="1"/>
  <c r="AA329" i="9" s="1"/>
  <c r="J329" i="9"/>
  <c r="X329" i="9" s="1"/>
  <c r="I329" i="9"/>
  <c r="H329" i="9"/>
  <c r="G329" i="9"/>
  <c r="F329" i="9"/>
  <c r="Q329" i="9" s="1"/>
  <c r="R329" i="9" s="1"/>
  <c r="E329" i="9"/>
  <c r="AC329" i="9" s="1"/>
  <c r="D329" i="9"/>
  <c r="C329" i="9"/>
  <c r="B329" i="9"/>
  <c r="A329" i="9"/>
  <c r="O328" i="9"/>
  <c r="N328" i="9"/>
  <c r="M328" i="9"/>
  <c r="L328" i="9"/>
  <c r="K328" i="9"/>
  <c r="Z328" i="9" s="1"/>
  <c r="AA328" i="9" s="1"/>
  <c r="J328" i="9"/>
  <c r="I328" i="9"/>
  <c r="H328" i="9"/>
  <c r="G328" i="9"/>
  <c r="F328" i="9"/>
  <c r="Q328" i="9" s="1"/>
  <c r="R328" i="9" s="1"/>
  <c r="E328" i="9"/>
  <c r="AC328" i="9" s="1"/>
  <c r="D328" i="9"/>
  <c r="C328" i="9"/>
  <c r="B328" i="9"/>
  <c r="A328" i="9"/>
  <c r="O327" i="9"/>
  <c r="N327" i="9"/>
  <c r="M327" i="9"/>
  <c r="L327" i="9"/>
  <c r="K327" i="9"/>
  <c r="Z327" i="9" s="1"/>
  <c r="AA327" i="9" s="1"/>
  <c r="J327" i="9"/>
  <c r="I327" i="9"/>
  <c r="H327" i="9"/>
  <c r="G327" i="9"/>
  <c r="F327" i="9"/>
  <c r="Q327" i="9" s="1"/>
  <c r="R327" i="9" s="1"/>
  <c r="E327" i="9"/>
  <c r="AC327" i="9" s="1"/>
  <c r="D327" i="9"/>
  <c r="C327" i="9"/>
  <c r="B327" i="9"/>
  <c r="A327" i="9"/>
  <c r="O326" i="9"/>
  <c r="N326" i="9"/>
  <c r="M326" i="9"/>
  <c r="L326" i="9"/>
  <c r="K326" i="9"/>
  <c r="Z326" i="9" s="1"/>
  <c r="AA326" i="9" s="1"/>
  <c r="J326" i="9"/>
  <c r="I326" i="9"/>
  <c r="H326" i="9"/>
  <c r="G326" i="9"/>
  <c r="F326" i="9"/>
  <c r="Q326" i="9" s="1"/>
  <c r="R326" i="9" s="1"/>
  <c r="E326" i="9"/>
  <c r="AC326" i="9" s="1"/>
  <c r="D326" i="9"/>
  <c r="C326" i="9"/>
  <c r="B326" i="9"/>
  <c r="A326" i="9"/>
  <c r="O325" i="9"/>
  <c r="N325" i="9"/>
  <c r="M325" i="9"/>
  <c r="L325" i="9"/>
  <c r="K325" i="9"/>
  <c r="Z325" i="9" s="1"/>
  <c r="AA325" i="9" s="1"/>
  <c r="J325" i="9"/>
  <c r="X325" i="9" s="1"/>
  <c r="I325" i="9"/>
  <c r="H325" i="9"/>
  <c r="G325" i="9"/>
  <c r="F325" i="9"/>
  <c r="Q325" i="9" s="1"/>
  <c r="R325" i="9" s="1"/>
  <c r="E325" i="9"/>
  <c r="AC325" i="9" s="1"/>
  <c r="D325" i="9"/>
  <c r="C325" i="9"/>
  <c r="B325" i="9"/>
  <c r="A325" i="9"/>
  <c r="O324" i="9"/>
  <c r="N324" i="9"/>
  <c r="M324" i="9"/>
  <c r="L324" i="9"/>
  <c r="K324" i="9"/>
  <c r="Z324" i="9" s="1"/>
  <c r="AA324" i="9" s="1"/>
  <c r="J324" i="9"/>
  <c r="X324" i="9" s="1"/>
  <c r="I324" i="9"/>
  <c r="H324" i="9"/>
  <c r="G324" i="9"/>
  <c r="F324" i="9"/>
  <c r="Q324" i="9" s="1"/>
  <c r="R324" i="9" s="1"/>
  <c r="E324" i="9"/>
  <c r="AC324" i="9" s="1"/>
  <c r="D324" i="9"/>
  <c r="C324" i="9"/>
  <c r="B324" i="9"/>
  <c r="A324" i="9"/>
  <c r="O323" i="9"/>
  <c r="N323" i="9"/>
  <c r="M323" i="9"/>
  <c r="L323" i="9"/>
  <c r="K323" i="9"/>
  <c r="Z323" i="9" s="1"/>
  <c r="AA323" i="9" s="1"/>
  <c r="J323" i="9"/>
  <c r="X323" i="9" s="1"/>
  <c r="I323" i="9"/>
  <c r="H323" i="9"/>
  <c r="G323" i="9"/>
  <c r="F323" i="9"/>
  <c r="Q323" i="9" s="1"/>
  <c r="R323" i="9" s="1"/>
  <c r="E323" i="9"/>
  <c r="AC323" i="9" s="1"/>
  <c r="D323" i="9"/>
  <c r="C323" i="9"/>
  <c r="B323" i="9"/>
  <c r="A323" i="9"/>
  <c r="O322" i="9"/>
  <c r="N322" i="9"/>
  <c r="M322" i="9"/>
  <c r="L322" i="9"/>
  <c r="K322" i="9"/>
  <c r="Z322" i="9" s="1"/>
  <c r="AA322" i="9" s="1"/>
  <c r="J322" i="9"/>
  <c r="X322" i="9" s="1"/>
  <c r="I322" i="9"/>
  <c r="H322" i="9"/>
  <c r="G322" i="9"/>
  <c r="F322" i="9"/>
  <c r="Q322" i="9" s="1"/>
  <c r="R322" i="9" s="1"/>
  <c r="E322" i="9"/>
  <c r="AC322" i="9" s="1"/>
  <c r="D322" i="9"/>
  <c r="C322" i="9"/>
  <c r="B322" i="9"/>
  <c r="A322" i="9"/>
  <c r="O321" i="9"/>
  <c r="N321" i="9"/>
  <c r="M321" i="9"/>
  <c r="L321" i="9"/>
  <c r="K321" i="9"/>
  <c r="Z321" i="9" s="1"/>
  <c r="AA321" i="9" s="1"/>
  <c r="J321" i="9"/>
  <c r="X321" i="9" s="1"/>
  <c r="I321" i="9"/>
  <c r="H321" i="9"/>
  <c r="G321" i="9"/>
  <c r="F321" i="9"/>
  <c r="Q321" i="9" s="1"/>
  <c r="R321" i="9" s="1"/>
  <c r="E321" i="9"/>
  <c r="AC321" i="9" s="1"/>
  <c r="D321" i="9"/>
  <c r="C321" i="9"/>
  <c r="B321" i="9"/>
  <c r="A321" i="9"/>
  <c r="O320" i="9"/>
  <c r="N320" i="9"/>
  <c r="M320" i="9"/>
  <c r="L320" i="9"/>
  <c r="K320" i="9"/>
  <c r="Z320" i="9" s="1"/>
  <c r="AA320" i="9" s="1"/>
  <c r="J320" i="9"/>
  <c r="X320" i="9" s="1"/>
  <c r="I320" i="9"/>
  <c r="H320" i="9"/>
  <c r="G320" i="9"/>
  <c r="F320" i="9"/>
  <c r="Q320" i="9" s="1"/>
  <c r="R320" i="9" s="1"/>
  <c r="E320" i="9"/>
  <c r="AC320" i="9" s="1"/>
  <c r="D320" i="9"/>
  <c r="C320" i="9"/>
  <c r="B320" i="9"/>
  <c r="A320" i="9"/>
  <c r="O319" i="9"/>
  <c r="N319" i="9"/>
  <c r="M319" i="9"/>
  <c r="L319" i="9"/>
  <c r="K319" i="9"/>
  <c r="Z319" i="9" s="1"/>
  <c r="AA319" i="9" s="1"/>
  <c r="J319" i="9"/>
  <c r="I319" i="9"/>
  <c r="H319" i="9"/>
  <c r="G319" i="9"/>
  <c r="F319" i="9"/>
  <c r="Q319" i="9" s="1"/>
  <c r="R319" i="9" s="1"/>
  <c r="E319" i="9"/>
  <c r="AC319" i="9" s="1"/>
  <c r="D319" i="9"/>
  <c r="C319" i="9"/>
  <c r="B319" i="9"/>
  <c r="A319" i="9"/>
  <c r="O318" i="9"/>
  <c r="N318" i="9"/>
  <c r="M318" i="9"/>
  <c r="L318" i="9"/>
  <c r="K318" i="9"/>
  <c r="Z318" i="9" s="1"/>
  <c r="AA318" i="9" s="1"/>
  <c r="J318" i="9"/>
  <c r="I318" i="9"/>
  <c r="H318" i="9"/>
  <c r="G318" i="9"/>
  <c r="T318" i="9" s="1"/>
  <c r="F318" i="9"/>
  <c r="Q318" i="9" s="1"/>
  <c r="R318" i="9" s="1"/>
  <c r="E318" i="9"/>
  <c r="AC318" i="9" s="1"/>
  <c r="D318" i="9"/>
  <c r="C318" i="9"/>
  <c r="B318" i="9"/>
  <c r="A318" i="9"/>
  <c r="O317" i="9"/>
  <c r="N317" i="9"/>
  <c r="M317" i="9"/>
  <c r="L317" i="9"/>
  <c r="K317" i="9"/>
  <c r="Z317" i="9" s="1"/>
  <c r="AA317" i="9" s="1"/>
  <c r="J317" i="9"/>
  <c r="X317" i="9" s="1"/>
  <c r="I317" i="9"/>
  <c r="H317" i="9"/>
  <c r="G317" i="9"/>
  <c r="F317" i="9"/>
  <c r="Q317" i="9" s="1"/>
  <c r="R317" i="9" s="1"/>
  <c r="E317" i="9"/>
  <c r="AC317" i="9" s="1"/>
  <c r="D317" i="9"/>
  <c r="C317" i="9"/>
  <c r="B317" i="9"/>
  <c r="A317" i="9"/>
  <c r="O316" i="9"/>
  <c r="N316" i="9"/>
  <c r="M316" i="9"/>
  <c r="L316" i="9"/>
  <c r="K316" i="9"/>
  <c r="Z316" i="9" s="1"/>
  <c r="AA316" i="9" s="1"/>
  <c r="J316" i="9"/>
  <c r="I316" i="9"/>
  <c r="H316" i="9"/>
  <c r="G316" i="9"/>
  <c r="F316" i="9"/>
  <c r="Q316" i="9" s="1"/>
  <c r="R316" i="9" s="1"/>
  <c r="E316" i="9"/>
  <c r="AC316" i="9" s="1"/>
  <c r="D316" i="9"/>
  <c r="C316" i="9"/>
  <c r="B316" i="9"/>
  <c r="A316" i="9"/>
  <c r="O315" i="9"/>
  <c r="N315" i="9"/>
  <c r="M315" i="9"/>
  <c r="L315" i="9"/>
  <c r="K315" i="9"/>
  <c r="Z315" i="9" s="1"/>
  <c r="AA315" i="9" s="1"/>
  <c r="J315" i="9"/>
  <c r="X315" i="9" s="1"/>
  <c r="I315" i="9"/>
  <c r="H315" i="9"/>
  <c r="G315" i="9"/>
  <c r="F315" i="9"/>
  <c r="Q315" i="9" s="1"/>
  <c r="R315" i="9" s="1"/>
  <c r="E315" i="9"/>
  <c r="AC315" i="9" s="1"/>
  <c r="D315" i="9"/>
  <c r="C315" i="9"/>
  <c r="B315" i="9"/>
  <c r="A315" i="9"/>
  <c r="O314" i="9"/>
  <c r="N314" i="9"/>
  <c r="M314" i="9"/>
  <c r="L314" i="9"/>
  <c r="K314" i="9"/>
  <c r="Z314" i="9" s="1"/>
  <c r="AA314" i="9" s="1"/>
  <c r="J314" i="9"/>
  <c r="X314" i="9" s="1"/>
  <c r="I314" i="9"/>
  <c r="H314" i="9"/>
  <c r="G314" i="9"/>
  <c r="F314" i="9"/>
  <c r="Q314" i="9" s="1"/>
  <c r="R314" i="9" s="1"/>
  <c r="E314" i="9"/>
  <c r="AC314" i="9" s="1"/>
  <c r="D314" i="9"/>
  <c r="C314" i="9"/>
  <c r="B314" i="9"/>
  <c r="A314" i="9"/>
  <c r="O313" i="9"/>
  <c r="N313" i="9"/>
  <c r="M313" i="9"/>
  <c r="L313" i="9"/>
  <c r="K313" i="9"/>
  <c r="Z313" i="9" s="1"/>
  <c r="AA313" i="9" s="1"/>
  <c r="J313" i="9"/>
  <c r="X313" i="9" s="1"/>
  <c r="I313" i="9"/>
  <c r="H313" i="9"/>
  <c r="G313" i="9"/>
  <c r="F313" i="9"/>
  <c r="Q313" i="9" s="1"/>
  <c r="R313" i="9" s="1"/>
  <c r="E313" i="9"/>
  <c r="AC313" i="9" s="1"/>
  <c r="D313" i="9"/>
  <c r="C313" i="9"/>
  <c r="B313" i="9"/>
  <c r="A313" i="9"/>
  <c r="O312" i="9"/>
  <c r="N312" i="9"/>
  <c r="M312" i="9"/>
  <c r="L312" i="9"/>
  <c r="K312" i="9"/>
  <c r="Z312" i="9" s="1"/>
  <c r="AA312" i="9" s="1"/>
  <c r="J312" i="9"/>
  <c r="I312" i="9"/>
  <c r="H312" i="9"/>
  <c r="G312" i="9"/>
  <c r="F312" i="9"/>
  <c r="Q312" i="9" s="1"/>
  <c r="R312" i="9" s="1"/>
  <c r="E312" i="9"/>
  <c r="AC312" i="9" s="1"/>
  <c r="D312" i="9"/>
  <c r="C312" i="9"/>
  <c r="B312" i="9"/>
  <c r="A312" i="9"/>
  <c r="O311" i="9"/>
  <c r="N311" i="9"/>
  <c r="M311" i="9"/>
  <c r="L311" i="9"/>
  <c r="K311" i="9"/>
  <c r="Z311" i="9" s="1"/>
  <c r="AA311" i="9" s="1"/>
  <c r="J311" i="9"/>
  <c r="X311" i="9" s="1"/>
  <c r="I311" i="9"/>
  <c r="H311" i="9"/>
  <c r="G311" i="9"/>
  <c r="F311" i="9"/>
  <c r="Q311" i="9" s="1"/>
  <c r="R311" i="9" s="1"/>
  <c r="E311" i="9"/>
  <c r="AC311" i="9" s="1"/>
  <c r="D311" i="9"/>
  <c r="C311" i="9"/>
  <c r="B311" i="9"/>
  <c r="A311" i="9"/>
  <c r="O310" i="9"/>
  <c r="N310" i="9"/>
  <c r="M310" i="9"/>
  <c r="L310" i="9"/>
  <c r="K310" i="9"/>
  <c r="Z310" i="9" s="1"/>
  <c r="AA310" i="9" s="1"/>
  <c r="J310" i="9"/>
  <c r="I310" i="9"/>
  <c r="H310" i="9"/>
  <c r="G310" i="9"/>
  <c r="F310" i="9"/>
  <c r="Q310" i="9" s="1"/>
  <c r="R310" i="9" s="1"/>
  <c r="E310" i="9"/>
  <c r="AC310" i="9" s="1"/>
  <c r="D310" i="9"/>
  <c r="C310" i="9"/>
  <c r="B310" i="9"/>
  <c r="A310" i="9"/>
  <c r="O309" i="9"/>
  <c r="N309" i="9"/>
  <c r="M309" i="9"/>
  <c r="L309" i="9"/>
  <c r="K309" i="9"/>
  <c r="Z309" i="9" s="1"/>
  <c r="AA309" i="9" s="1"/>
  <c r="J309" i="9"/>
  <c r="X309" i="9" s="1"/>
  <c r="I309" i="9"/>
  <c r="H309" i="9"/>
  <c r="G309" i="9"/>
  <c r="F309" i="9"/>
  <c r="Q309" i="9" s="1"/>
  <c r="R309" i="9" s="1"/>
  <c r="E309" i="9"/>
  <c r="AC309" i="9" s="1"/>
  <c r="D309" i="9"/>
  <c r="C309" i="9"/>
  <c r="B309" i="9"/>
  <c r="A309" i="9"/>
  <c r="O308" i="9"/>
  <c r="N308" i="9"/>
  <c r="M308" i="9"/>
  <c r="L308" i="9"/>
  <c r="K308" i="9"/>
  <c r="Z308" i="9" s="1"/>
  <c r="AA308" i="9" s="1"/>
  <c r="J308" i="9"/>
  <c r="X308" i="9" s="1"/>
  <c r="I308" i="9"/>
  <c r="H308" i="9"/>
  <c r="G308" i="9"/>
  <c r="F308" i="9"/>
  <c r="Q308" i="9" s="1"/>
  <c r="R308" i="9" s="1"/>
  <c r="E308" i="9"/>
  <c r="AC308" i="9" s="1"/>
  <c r="D308" i="9"/>
  <c r="C308" i="9"/>
  <c r="B308" i="9"/>
  <c r="A308" i="9"/>
  <c r="O307" i="9"/>
  <c r="N307" i="9"/>
  <c r="M307" i="9"/>
  <c r="L307" i="9"/>
  <c r="K307" i="9"/>
  <c r="Z307" i="9" s="1"/>
  <c r="AA307" i="9" s="1"/>
  <c r="J307" i="9"/>
  <c r="X307" i="9" s="1"/>
  <c r="I307" i="9"/>
  <c r="H307" i="9"/>
  <c r="G307" i="9"/>
  <c r="F307" i="9"/>
  <c r="Q307" i="9" s="1"/>
  <c r="R307" i="9" s="1"/>
  <c r="E307" i="9"/>
  <c r="AC307" i="9" s="1"/>
  <c r="D307" i="9"/>
  <c r="C307" i="9"/>
  <c r="B307" i="9"/>
  <c r="A307" i="9"/>
  <c r="O306" i="9"/>
  <c r="N306" i="9"/>
  <c r="M306" i="9"/>
  <c r="L306" i="9"/>
  <c r="K306" i="9"/>
  <c r="Z306" i="9" s="1"/>
  <c r="AA306" i="9" s="1"/>
  <c r="J306" i="9"/>
  <c r="X306" i="9" s="1"/>
  <c r="I306" i="9"/>
  <c r="H306" i="9"/>
  <c r="G306" i="9"/>
  <c r="F306" i="9"/>
  <c r="Q306" i="9" s="1"/>
  <c r="R306" i="9" s="1"/>
  <c r="E306" i="9"/>
  <c r="AC306" i="9" s="1"/>
  <c r="D306" i="9"/>
  <c r="C306" i="9"/>
  <c r="B306" i="9"/>
  <c r="A306" i="9"/>
  <c r="O305" i="9"/>
  <c r="N305" i="9"/>
  <c r="M305" i="9"/>
  <c r="L305" i="9"/>
  <c r="K305" i="9"/>
  <c r="Z305" i="9" s="1"/>
  <c r="AA305" i="9" s="1"/>
  <c r="J305" i="9"/>
  <c r="X305" i="9" s="1"/>
  <c r="I305" i="9"/>
  <c r="H305" i="9"/>
  <c r="G305" i="9"/>
  <c r="F305" i="9"/>
  <c r="Q305" i="9" s="1"/>
  <c r="R305" i="9" s="1"/>
  <c r="E305" i="9"/>
  <c r="AC305" i="9" s="1"/>
  <c r="D305" i="9"/>
  <c r="C305" i="9"/>
  <c r="B305" i="9"/>
  <c r="A305" i="9"/>
  <c r="O304" i="9"/>
  <c r="N304" i="9"/>
  <c r="M304" i="9"/>
  <c r="L304" i="9"/>
  <c r="K304" i="9"/>
  <c r="Z304" i="9" s="1"/>
  <c r="AA304" i="9" s="1"/>
  <c r="J304" i="9"/>
  <c r="X304" i="9" s="1"/>
  <c r="I304" i="9"/>
  <c r="H304" i="9"/>
  <c r="G304" i="9"/>
  <c r="F304" i="9"/>
  <c r="Q304" i="9" s="1"/>
  <c r="R304" i="9" s="1"/>
  <c r="E304" i="9"/>
  <c r="AC304" i="9" s="1"/>
  <c r="D304" i="9"/>
  <c r="C304" i="9"/>
  <c r="B304" i="9"/>
  <c r="A304" i="9"/>
  <c r="O303" i="9"/>
  <c r="N303" i="9"/>
  <c r="M303" i="9"/>
  <c r="L303" i="9"/>
  <c r="K303" i="9"/>
  <c r="Z303" i="9" s="1"/>
  <c r="AA303" i="9" s="1"/>
  <c r="J303" i="9"/>
  <c r="I303" i="9"/>
  <c r="H303" i="9"/>
  <c r="G303" i="9"/>
  <c r="F303" i="9"/>
  <c r="Q303" i="9" s="1"/>
  <c r="R303" i="9" s="1"/>
  <c r="E303" i="9"/>
  <c r="AC303" i="9" s="1"/>
  <c r="D303" i="9"/>
  <c r="C303" i="9"/>
  <c r="B303" i="9"/>
  <c r="A303" i="9"/>
  <c r="O302" i="9"/>
  <c r="N302" i="9"/>
  <c r="M302" i="9"/>
  <c r="L302" i="9"/>
  <c r="K302" i="9"/>
  <c r="Z302" i="9" s="1"/>
  <c r="AA302" i="9" s="1"/>
  <c r="J302" i="9"/>
  <c r="I302" i="9"/>
  <c r="H302" i="9"/>
  <c r="G302" i="9"/>
  <c r="U302" i="9" s="1"/>
  <c r="F302" i="9"/>
  <c r="Q302" i="9" s="1"/>
  <c r="R302" i="9" s="1"/>
  <c r="E302" i="9"/>
  <c r="AC302" i="9" s="1"/>
  <c r="D302" i="9"/>
  <c r="C302" i="9"/>
  <c r="B302" i="9"/>
  <c r="A302" i="9"/>
  <c r="O301" i="9"/>
  <c r="N301" i="9"/>
  <c r="M301" i="9"/>
  <c r="L301" i="9"/>
  <c r="K301" i="9"/>
  <c r="Z301" i="9" s="1"/>
  <c r="AA301" i="9" s="1"/>
  <c r="J301" i="9"/>
  <c r="X301" i="9" s="1"/>
  <c r="I301" i="9"/>
  <c r="H301" i="9"/>
  <c r="G301" i="9"/>
  <c r="F301" i="9"/>
  <c r="Q301" i="9" s="1"/>
  <c r="R301" i="9" s="1"/>
  <c r="E301" i="9"/>
  <c r="AC301" i="9" s="1"/>
  <c r="D301" i="9"/>
  <c r="C301" i="9"/>
  <c r="B301" i="9"/>
  <c r="A301" i="9"/>
  <c r="O300" i="9"/>
  <c r="N300" i="9"/>
  <c r="M300" i="9"/>
  <c r="L300" i="9"/>
  <c r="K300" i="9"/>
  <c r="Z300" i="9" s="1"/>
  <c r="AA300" i="9" s="1"/>
  <c r="J300" i="9"/>
  <c r="I300" i="9"/>
  <c r="H300" i="9"/>
  <c r="G300" i="9"/>
  <c r="F300" i="9"/>
  <c r="Q300" i="9" s="1"/>
  <c r="R300" i="9" s="1"/>
  <c r="E300" i="9"/>
  <c r="AC300" i="9" s="1"/>
  <c r="D300" i="9"/>
  <c r="C300" i="9"/>
  <c r="B300" i="9"/>
  <c r="A300" i="9"/>
  <c r="O299" i="9"/>
  <c r="N299" i="9"/>
  <c r="M299" i="9"/>
  <c r="L299" i="9"/>
  <c r="K299" i="9"/>
  <c r="Z299" i="9" s="1"/>
  <c r="AA299" i="9" s="1"/>
  <c r="J299" i="9"/>
  <c r="X299" i="9" s="1"/>
  <c r="I299" i="9"/>
  <c r="H299" i="9"/>
  <c r="G299" i="9"/>
  <c r="F299" i="9"/>
  <c r="Q299" i="9" s="1"/>
  <c r="R299" i="9" s="1"/>
  <c r="E299" i="9"/>
  <c r="AC299" i="9" s="1"/>
  <c r="D299" i="9"/>
  <c r="C299" i="9"/>
  <c r="B299" i="9"/>
  <c r="A299" i="9"/>
  <c r="O298" i="9"/>
  <c r="N298" i="9"/>
  <c r="M298" i="9"/>
  <c r="L298" i="9"/>
  <c r="K298" i="9"/>
  <c r="Z298" i="9" s="1"/>
  <c r="AA298" i="9" s="1"/>
  <c r="J298" i="9"/>
  <c r="I298" i="9"/>
  <c r="H298" i="9"/>
  <c r="G298" i="9"/>
  <c r="F298" i="9"/>
  <c r="Q298" i="9" s="1"/>
  <c r="R298" i="9" s="1"/>
  <c r="E298" i="9"/>
  <c r="AC298" i="9" s="1"/>
  <c r="D298" i="9"/>
  <c r="C298" i="9"/>
  <c r="B298" i="9"/>
  <c r="A298" i="9"/>
  <c r="O297" i="9"/>
  <c r="N297" i="9"/>
  <c r="M297" i="9"/>
  <c r="L297" i="9"/>
  <c r="K297" i="9"/>
  <c r="Z297" i="9" s="1"/>
  <c r="AA297" i="9" s="1"/>
  <c r="J297" i="9"/>
  <c r="X297" i="9" s="1"/>
  <c r="I297" i="9"/>
  <c r="H297" i="9"/>
  <c r="G297" i="9"/>
  <c r="F297" i="9"/>
  <c r="Q297" i="9" s="1"/>
  <c r="R297" i="9" s="1"/>
  <c r="E297" i="9"/>
  <c r="AC297" i="9" s="1"/>
  <c r="D297" i="9"/>
  <c r="C297" i="9"/>
  <c r="B297" i="9"/>
  <c r="A297" i="9"/>
  <c r="O296" i="9"/>
  <c r="N296" i="9"/>
  <c r="M296" i="9"/>
  <c r="L296" i="9"/>
  <c r="K296" i="9"/>
  <c r="Z296" i="9" s="1"/>
  <c r="AA296" i="9" s="1"/>
  <c r="J296" i="9"/>
  <c r="I296" i="9"/>
  <c r="H296" i="9"/>
  <c r="G296" i="9"/>
  <c r="F296" i="9"/>
  <c r="Q296" i="9" s="1"/>
  <c r="R296" i="9" s="1"/>
  <c r="E296" i="9"/>
  <c r="AC296" i="9" s="1"/>
  <c r="D296" i="9"/>
  <c r="C296" i="9"/>
  <c r="B296" i="9"/>
  <c r="A296" i="9"/>
  <c r="O295" i="9"/>
  <c r="N295" i="9"/>
  <c r="M295" i="9"/>
  <c r="L295" i="9"/>
  <c r="K295" i="9"/>
  <c r="Z295" i="9" s="1"/>
  <c r="AA295" i="9" s="1"/>
  <c r="J295" i="9"/>
  <c r="X295" i="9" s="1"/>
  <c r="I295" i="9"/>
  <c r="H295" i="9"/>
  <c r="G295" i="9"/>
  <c r="F295" i="9"/>
  <c r="Q295" i="9" s="1"/>
  <c r="R295" i="9" s="1"/>
  <c r="E295" i="9"/>
  <c r="AC295" i="9" s="1"/>
  <c r="D295" i="9"/>
  <c r="C295" i="9"/>
  <c r="B295" i="9"/>
  <c r="A295" i="9"/>
  <c r="O294" i="9"/>
  <c r="N294" i="9"/>
  <c r="M294" i="9"/>
  <c r="L294" i="9"/>
  <c r="K294" i="9"/>
  <c r="Z294" i="9" s="1"/>
  <c r="AA294" i="9" s="1"/>
  <c r="J294" i="9"/>
  <c r="I294" i="9"/>
  <c r="H294" i="9"/>
  <c r="G294" i="9"/>
  <c r="F294" i="9"/>
  <c r="Q294" i="9" s="1"/>
  <c r="R294" i="9" s="1"/>
  <c r="E294" i="9"/>
  <c r="AC294" i="9" s="1"/>
  <c r="D294" i="9"/>
  <c r="C294" i="9"/>
  <c r="B294" i="9"/>
  <c r="A294" i="9"/>
  <c r="O293" i="9"/>
  <c r="N293" i="9"/>
  <c r="M293" i="9"/>
  <c r="L293" i="9"/>
  <c r="K293" i="9"/>
  <c r="Z293" i="9" s="1"/>
  <c r="AA293" i="9" s="1"/>
  <c r="J293" i="9"/>
  <c r="X293" i="9" s="1"/>
  <c r="I293" i="9"/>
  <c r="H293" i="9"/>
  <c r="G293" i="9"/>
  <c r="F293" i="9"/>
  <c r="Q293" i="9" s="1"/>
  <c r="R293" i="9" s="1"/>
  <c r="E293" i="9"/>
  <c r="AC293" i="9" s="1"/>
  <c r="D293" i="9"/>
  <c r="C293" i="9"/>
  <c r="B293" i="9"/>
  <c r="A293" i="9"/>
  <c r="O292" i="9"/>
  <c r="N292" i="9"/>
  <c r="M292" i="9"/>
  <c r="L292" i="9"/>
  <c r="K292" i="9"/>
  <c r="Z292" i="9" s="1"/>
  <c r="AA292" i="9" s="1"/>
  <c r="J292" i="9"/>
  <c r="X292" i="9" s="1"/>
  <c r="I292" i="9"/>
  <c r="H292" i="9"/>
  <c r="G292" i="9"/>
  <c r="F292" i="9"/>
  <c r="Q292" i="9" s="1"/>
  <c r="R292" i="9" s="1"/>
  <c r="E292" i="9"/>
  <c r="AC292" i="9" s="1"/>
  <c r="D292" i="9"/>
  <c r="C292" i="9"/>
  <c r="B292" i="9"/>
  <c r="A292" i="9"/>
  <c r="O291" i="9"/>
  <c r="N291" i="9"/>
  <c r="M291" i="9"/>
  <c r="L291" i="9"/>
  <c r="K291" i="9"/>
  <c r="Z291" i="9" s="1"/>
  <c r="AA291" i="9" s="1"/>
  <c r="J291" i="9"/>
  <c r="X291" i="9" s="1"/>
  <c r="I291" i="9"/>
  <c r="H291" i="9"/>
  <c r="G291" i="9"/>
  <c r="F291" i="9"/>
  <c r="Q291" i="9" s="1"/>
  <c r="R291" i="9" s="1"/>
  <c r="E291" i="9"/>
  <c r="AC291" i="9" s="1"/>
  <c r="D291" i="9"/>
  <c r="C291" i="9"/>
  <c r="B291" i="9"/>
  <c r="A291" i="9"/>
  <c r="O290" i="9"/>
  <c r="N290" i="9"/>
  <c r="M290" i="9"/>
  <c r="L290" i="9"/>
  <c r="K290" i="9"/>
  <c r="Z290" i="9" s="1"/>
  <c r="AA290" i="9" s="1"/>
  <c r="J290" i="9"/>
  <c r="X290" i="9" s="1"/>
  <c r="I290" i="9"/>
  <c r="H290" i="9"/>
  <c r="G290" i="9"/>
  <c r="F290" i="9"/>
  <c r="Q290" i="9" s="1"/>
  <c r="R290" i="9" s="1"/>
  <c r="E290" i="9"/>
  <c r="AC290" i="9" s="1"/>
  <c r="D290" i="9"/>
  <c r="C290" i="9"/>
  <c r="B290" i="9"/>
  <c r="A290" i="9"/>
  <c r="O289" i="9"/>
  <c r="N289" i="9"/>
  <c r="M289" i="9"/>
  <c r="L289" i="9"/>
  <c r="K289" i="9"/>
  <c r="Z289" i="9" s="1"/>
  <c r="AA289" i="9" s="1"/>
  <c r="J289" i="9"/>
  <c r="X289" i="9" s="1"/>
  <c r="I289" i="9"/>
  <c r="H289" i="9"/>
  <c r="G289" i="9"/>
  <c r="F289" i="9"/>
  <c r="Q289" i="9" s="1"/>
  <c r="R289" i="9" s="1"/>
  <c r="E289" i="9"/>
  <c r="AC289" i="9" s="1"/>
  <c r="D289" i="9"/>
  <c r="C289" i="9"/>
  <c r="B289" i="9"/>
  <c r="A289" i="9"/>
  <c r="O288" i="9"/>
  <c r="N288" i="9"/>
  <c r="M288" i="9"/>
  <c r="L288" i="9"/>
  <c r="K288" i="9"/>
  <c r="Z288" i="9" s="1"/>
  <c r="AA288" i="9" s="1"/>
  <c r="J288" i="9"/>
  <c r="X288" i="9" s="1"/>
  <c r="I288" i="9"/>
  <c r="H288" i="9"/>
  <c r="G288" i="9"/>
  <c r="F288" i="9"/>
  <c r="Q288" i="9" s="1"/>
  <c r="R288" i="9" s="1"/>
  <c r="E288" i="9"/>
  <c r="AC288" i="9" s="1"/>
  <c r="D288" i="9"/>
  <c r="C288" i="9"/>
  <c r="B288" i="9"/>
  <c r="A288" i="9"/>
  <c r="O287" i="9"/>
  <c r="N287" i="9"/>
  <c r="M287" i="9"/>
  <c r="L287" i="9"/>
  <c r="K287" i="9"/>
  <c r="Z287" i="9" s="1"/>
  <c r="AA287" i="9" s="1"/>
  <c r="J287" i="9"/>
  <c r="I287" i="9"/>
  <c r="H287" i="9"/>
  <c r="G287" i="9"/>
  <c r="F287" i="9"/>
  <c r="Q287" i="9" s="1"/>
  <c r="R287" i="9" s="1"/>
  <c r="E287" i="9"/>
  <c r="AC287" i="9" s="1"/>
  <c r="D287" i="9"/>
  <c r="C287" i="9"/>
  <c r="B287" i="9"/>
  <c r="A287" i="9"/>
  <c r="O286" i="9"/>
  <c r="N286" i="9"/>
  <c r="M286" i="9"/>
  <c r="L286" i="9"/>
  <c r="K286" i="9"/>
  <c r="Z286" i="9" s="1"/>
  <c r="AA286" i="9" s="1"/>
  <c r="J286" i="9"/>
  <c r="I286" i="9"/>
  <c r="H286" i="9"/>
  <c r="G286" i="9"/>
  <c r="T286" i="9" s="1"/>
  <c r="F286" i="9"/>
  <c r="Q286" i="9" s="1"/>
  <c r="R286" i="9" s="1"/>
  <c r="E286" i="9"/>
  <c r="AC286" i="9" s="1"/>
  <c r="D286" i="9"/>
  <c r="C286" i="9"/>
  <c r="B286" i="9"/>
  <c r="A286" i="9"/>
  <c r="O285" i="9"/>
  <c r="N285" i="9"/>
  <c r="M285" i="9"/>
  <c r="L285" i="9"/>
  <c r="K285" i="9"/>
  <c r="Z285" i="9" s="1"/>
  <c r="AA285" i="9" s="1"/>
  <c r="J285" i="9"/>
  <c r="I285" i="9"/>
  <c r="H285" i="9"/>
  <c r="G285" i="9"/>
  <c r="F285" i="9"/>
  <c r="Q285" i="9" s="1"/>
  <c r="R285" i="9" s="1"/>
  <c r="E285" i="9"/>
  <c r="AC285" i="9" s="1"/>
  <c r="D285" i="9"/>
  <c r="C285" i="9"/>
  <c r="B285" i="9"/>
  <c r="A285" i="9"/>
  <c r="O284" i="9"/>
  <c r="N284" i="9"/>
  <c r="M284" i="9"/>
  <c r="L284" i="9"/>
  <c r="K284" i="9"/>
  <c r="Z284" i="9" s="1"/>
  <c r="AA284" i="9" s="1"/>
  <c r="J284" i="9"/>
  <c r="I284" i="9"/>
  <c r="H284" i="9"/>
  <c r="G284" i="9"/>
  <c r="F284" i="9"/>
  <c r="Q284" i="9" s="1"/>
  <c r="R284" i="9" s="1"/>
  <c r="E284" i="9"/>
  <c r="AC284" i="9" s="1"/>
  <c r="D284" i="9"/>
  <c r="C284" i="9"/>
  <c r="B284" i="9"/>
  <c r="A284" i="9"/>
  <c r="O283" i="9"/>
  <c r="N283" i="9"/>
  <c r="M283" i="9"/>
  <c r="L283" i="9"/>
  <c r="K283" i="9"/>
  <c r="Z283" i="9" s="1"/>
  <c r="AA283" i="9" s="1"/>
  <c r="J283" i="9"/>
  <c r="X283" i="9" s="1"/>
  <c r="I283" i="9"/>
  <c r="H283" i="9"/>
  <c r="G283" i="9"/>
  <c r="F283" i="9"/>
  <c r="Q283" i="9" s="1"/>
  <c r="R283" i="9" s="1"/>
  <c r="E283" i="9"/>
  <c r="AC283" i="9" s="1"/>
  <c r="D283" i="9"/>
  <c r="C283" i="9"/>
  <c r="B283" i="9"/>
  <c r="A283" i="9"/>
  <c r="O282" i="9"/>
  <c r="N282" i="9"/>
  <c r="M282" i="9"/>
  <c r="L282" i="9"/>
  <c r="K282" i="9"/>
  <c r="Z282" i="9" s="1"/>
  <c r="AA282" i="9" s="1"/>
  <c r="J282" i="9"/>
  <c r="X282" i="9" s="1"/>
  <c r="I282" i="9"/>
  <c r="H282" i="9"/>
  <c r="G282" i="9"/>
  <c r="F282" i="9"/>
  <c r="Q282" i="9" s="1"/>
  <c r="R282" i="9" s="1"/>
  <c r="E282" i="9"/>
  <c r="AC282" i="9" s="1"/>
  <c r="D282" i="9"/>
  <c r="C282" i="9"/>
  <c r="B282" i="9"/>
  <c r="A282" i="9"/>
  <c r="O281" i="9"/>
  <c r="N281" i="9"/>
  <c r="M281" i="9"/>
  <c r="L281" i="9"/>
  <c r="K281" i="9"/>
  <c r="Z281" i="9" s="1"/>
  <c r="AA281" i="9" s="1"/>
  <c r="J281" i="9"/>
  <c r="X281" i="9" s="1"/>
  <c r="I281" i="9"/>
  <c r="H281" i="9"/>
  <c r="G281" i="9"/>
  <c r="F281" i="9"/>
  <c r="Q281" i="9" s="1"/>
  <c r="R281" i="9" s="1"/>
  <c r="E281" i="9"/>
  <c r="AC281" i="9" s="1"/>
  <c r="D281" i="9"/>
  <c r="C281" i="9"/>
  <c r="B281" i="9"/>
  <c r="A281" i="9"/>
  <c r="O280" i="9"/>
  <c r="N280" i="9"/>
  <c r="M280" i="9"/>
  <c r="L280" i="9"/>
  <c r="K280" i="9"/>
  <c r="Z280" i="9" s="1"/>
  <c r="AA280" i="9" s="1"/>
  <c r="J280" i="9"/>
  <c r="X280" i="9" s="1"/>
  <c r="I280" i="9"/>
  <c r="H280" i="9"/>
  <c r="G280" i="9"/>
  <c r="F280" i="9"/>
  <c r="Q280" i="9" s="1"/>
  <c r="R280" i="9" s="1"/>
  <c r="E280" i="9"/>
  <c r="AC280" i="9" s="1"/>
  <c r="D280" i="9"/>
  <c r="C280" i="9"/>
  <c r="B280" i="9"/>
  <c r="A280" i="9"/>
  <c r="O279" i="9"/>
  <c r="N279" i="9"/>
  <c r="M279" i="9"/>
  <c r="L279" i="9"/>
  <c r="K279" i="9"/>
  <c r="Z279" i="9" s="1"/>
  <c r="AA279" i="9" s="1"/>
  <c r="J279" i="9"/>
  <c r="X279" i="9" s="1"/>
  <c r="I279" i="9"/>
  <c r="H279" i="9"/>
  <c r="G279" i="9"/>
  <c r="F279" i="9"/>
  <c r="Q279" i="9" s="1"/>
  <c r="R279" i="9" s="1"/>
  <c r="E279" i="9"/>
  <c r="AC279" i="9" s="1"/>
  <c r="D279" i="9"/>
  <c r="C279" i="9"/>
  <c r="B279" i="9"/>
  <c r="A279" i="9"/>
  <c r="O278" i="9"/>
  <c r="N278" i="9"/>
  <c r="M278" i="9"/>
  <c r="L278" i="9"/>
  <c r="K278" i="9"/>
  <c r="Z278" i="9" s="1"/>
  <c r="AA278" i="9" s="1"/>
  <c r="J278" i="9"/>
  <c r="X278" i="9" s="1"/>
  <c r="I278" i="9"/>
  <c r="H278" i="9"/>
  <c r="G278" i="9"/>
  <c r="F278" i="9"/>
  <c r="Q278" i="9" s="1"/>
  <c r="R278" i="9" s="1"/>
  <c r="E278" i="9"/>
  <c r="AC278" i="9" s="1"/>
  <c r="D278" i="9"/>
  <c r="C278" i="9"/>
  <c r="B278" i="9"/>
  <c r="A278" i="9"/>
  <c r="O277" i="9"/>
  <c r="N277" i="9"/>
  <c r="M277" i="9"/>
  <c r="L277" i="9"/>
  <c r="K277" i="9"/>
  <c r="Z277" i="9" s="1"/>
  <c r="AA277" i="9" s="1"/>
  <c r="J277" i="9"/>
  <c r="X277" i="9" s="1"/>
  <c r="I277" i="9"/>
  <c r="H277" i="9"/>
  <c r="G277" i="9"/>
  <c r="F277" i="9"/>
  <c r="Q277" i="9" s="1"/>
  <c r="R277" i="9" s="1"/>
  <c r="E277" i="9"/>
  <c r="AC277" i="9" s="1"/>
  <c r="D277" i="9"/>
  <c r="C277" i="9"/>
  <c r="B277" i="9"/>
  <c r="A277" i="9"/>
  <c r="O276" i="9"/>
  <c r="N276" i="9"/>
  <c r="M276" i="9"/>
  <c r="L276" i="9"/>
  <c r="K276" i="9"/>
  <c r="Z276" i="9" s="1"/>
  <c r="AA276" i="9" s="1"/>
  <c r="J276" i="9"/>
  <c r="X276" i="9" s="1"/>
  <c r="I276" i="9"/>
  <c r="H276" i="9"/>
  <c r="G276" i="9"/>
  <c r="F276" i="9"/>
  <c r="Q276" i="9" s="1"/>
  <c r="R276" i="9" s="1"/>
  <c r="E276" i="9"/>
  <c r="AC276" i="9" s="1"/>
  <c r="D276" i="9"/>
  <c r="C276" i="9"/>
  <c r="B276" i="9"/>
  <c r="A276" i="9"/>
  <c r="O275" i="9"/>
  <c r="N275" i="9"/>
  <c r="M275" i="9"/>
  <c r="L275" i="9"/>
  <c r="K275" i="9"/>
  <c r="Z275" i="9" s="1"/>
  <c r="AA275" i="9" s="1"/>
  <c r="J275" i="9"/>
  <c r="X275" i="9" s="1"/>
  <c r="I275" i="9"/>
  <c r="H275" i="9"/>
  <c r="G275" i="9"/>
  <c r="F275" i="9"/>
  <c r="Q275" i="9" s="1"/>
  <c r="R275" i="9" s="1"/>
  <c r="E275" i="9"/>
  <c r="AC275" i="9" s="1"/>
  <c r="D275" i="9"/>
  <c r="C275" i="9"/>
  <c r="B275" i="9"/>
  <c r="A275" i="9"/>
  <c r="O274" i="9"/>
  <c r="N274" i="9"/>
  <c r="M274" i="9"/>
  <c r="L274" i="9"/>
  <c r="K274" i="9"/>
  <c r="Z274" i="9" s="1"/>
  <c r="AA274" i="9" s="1"/>
  <c r="J274" i="9"/>
  <c r="X274" i="9" s="1"/>
  <c r="I274" i="9"/>
  <c r="H274" i="9"/>
  <c r="G274" i="9"/>
  <c r="F274" i="9"/>
  <c r="Q274" i="9" s="1"/>
  <c r="R274" i="9" s="1"/>
  <c r="E274" i="9"/>
  <c r="AC274" i="9" s="1"/>
  <c r="D274" i="9"/>
  <c r="C274" i="9"/>
  <c r="B274" i="9"/>
  <c r="A274" i="9"/>
  <c r="O273" i="9"/>
  <c r="N273" i="9"/>
  <c r="M273" i="9"/>
  <c r="L273" i="9"/>
  <c r="K273" i="9"/>
  <c r="Z273" i="9" s="1"/>
  <c r="AA273" i="9" s="1"/>
  <c r="J273" i="9"/>
  <c r="X273" i="9" s="1"/>
  <c r="I273" i="9"/>
  <c r="H273" i="9"/>
  <c r="G273" i="9"/>
  <c r="F273" i="9"/>
  <c r="Q273" i="9" s="1"/>
  <c r="R273" i="9" s="1"/>
  <c r="E273" i="9"/>
  <c r="AC273" i="9" s="1"/>
  <c r="D273" i="9"/>
  <c r="C273" i="9"/>
  <c r="B273" i="9"/>
  <c r="A273" i="9"/>
  <c r="O272" i="9"/>
  <c r="N272" i="9"/>
  <c r="M272" i="9"/>
  <c r="L272" i="9"/>
  <c r="K272" i="9"/>
  <c r="Z272" i="9" s="1"/>
  <c r="AA272" i="9" s="1"/>
  <c r="J272" i="9"/>
  <c r="X272" i="9" s="1"/>
  <c r="I272" i="9"/>
  <c r="H272" i="9"/>
  <c r="G272" i="9"/>
  <c r="F272" i="9"/>
  <c r="Q272" i="9" s="1"/>
  <c r="R272" i="9" s="1"/>
  <c r="E272" i="9"/>
  <c r="AC272" i="9" s="1"/>
  <c r="D272" i="9"/>
  <c r="C272" i="9"/>
  <c r="B272" i="9"/>
  <c r="A272" i="9"/>
  <c r="O271" i="9"/>
  <c r="N271" i="9"/>
  <c r="M271" i="9"/>
  <c r="L271" i="9"/>
  <c r="K271" i="9"/>
  <c r="Z271" i="9" s="1"/>
  <c r="AA271" i="9" s="1"/>
  <c r="J271" i="9"/>
  <c r="X271" i="9" s="1"/>
  <c r="I271" i="9"/>
  <c r="H271" i="9"/>
  <c r="G271" i="9"/>
  <c r="F271" i="9"/>
  <c r="Q271" i="9" s="1"/>
  <c r="R271" i="9" s="1"/>
  <c r="E271" i="9"/>
  <c r="AC271" i="9" s="1"/>
  <c r="D271" i="9"/>
  <c r="C271" i="9"/>
  <c r="B271" i="9"/>
  <c r="A271" i="9"/>
  <c r="O270" i="9"/>
  <c r="N270" i="9"/>
  <c r="M270" i="9"/>
  <c r="L270" i="9"/>
  <c r="K270" i="9"/>
  <c r="Z270" i="9" s="1"/>
  <c r="AA270" i="9" s="1"/>
  <c r="J270" i="9"/>
  <c r="X270" i="9" s="1"/>
  <c r="I270" i="9"/>
  <c r="H270" i="9"/>
  <c r="G270" i="9"/>
  <c r="F270" i="9"/>
  <c r="Q270" i="9" s="1"/>
  <c r="R270" i="9" s="1"/>
  <c r="E270" i="9"/>
  <c r="AC270" i="9" s="1"/>
  <c r="D270" i="9"/>
  <c r="C270" i="9"/>
  <c r="B270" i="9"/>
  <c r="A270" i="9"/>
  <c r="O269" i="9"/>
  <c r="N269" i="9"/>
  <c r="M269" i="9"/>
  <c r="L269" i="9"/>
  <c r="K269" i="9"/>
  <c r="Z269" i="9" s="1"/>
  <c r="AA269" i="9" s="1"/>
  <c r="J269" i="9"/>
  <c r="X269" i="9" s="1"/>
  <c r="I269" i="9"/>
  <c r="H269" i="9"/>
  <c r="G269" i="9"/>
  <c r="F269" i="9"/>
  <c r="Q269" i="9" s="1"/>
  <c r="R269" i="9" s="1"/>
  <c r="E269" i="9"/>
  <c r="AC269" i="9" s="1"/>
  <c r="D269" i="9"/>
  <c r="C269" i="9"/>
  <c r="B269" i="9"/>
  <c r="A269" i="9"/>
  <c r="O268" i="9"/>
  <c r="N268" i="9"/>
  <c r="M268" i="9"/>
  <c r="L268" i="9"/>
  <c r="K268" i="9"/>
  <c r="Z268" i="9" s="1"/>
  <c r="AA268" i="9" s="1"/>
  <c r="J268" i="9"/>
  <c r="X268" i="9" s="1"/>
  <c r="I268" i="9"/>
  <c r="H268" i="9"/>
  <c r="G268" i="9"/>
  <c r="F268" i="9"/>
  <c r="Q268" i="9" s="1"/>
  <c r="R268" i="9" s="1"/>
  <c r="E268" i="9"/>
  <c r="AC268" i="9" s="1"/>
  <c r="D268" i="9"/>
  <c r="C268" i="9"/>
  <c r="B268" i="9"/>
  <c r="A268" i="9"/>
  <c r="O267" i="9"/>
  <c r="N267" i="9"/>
  <c r="M267" i="9"/>
  <c r="L267" i="9"/>
  <c r="K267" i="9"/>
  <c r="Z267" i="9" s="1"/>
  <c r="AA267" i="9" s="1"/>
  <c r="J267" i="9"/>
  <c r="X267" i="9" s="1"/>
  <c r="I267" i="9"/>
  <c r="H267" i="9"/>
  <c r="G267" i="9"/>
  <c r="F267" i="9"/>
  <c r="Q267" i="9" s="1"/>
  <c r="R267" i="9" s="1"/>
  <c r="E267" i="9"/>
  <c r="AC267" i="9" s="1"/>
  <c r="D267" i="9"/>
  <c r="C267" i="9"/>
  <c r="B267" i="9"/>
  <c r="A267" i="9"/>
  <c r="O266" i="9"/>
  <c r="N266" i="9"/>
  <c r="M266" i="9"/>
  <c r="L266" i="9"/>
  <c r="K266" i="9"/>
  <c r="Z266" i="9" s="1"/>
  <c r="AA266" i="9" s="1"/>
  <c r="J266" i="9"/>
  <c r="X266" i="9" s="1"/>
  <c r="I266" i="9"/>
  <c r="H266" i="9"/>
  <c r="G266" i="9"/>
  <c r="F266" i="9"/>
  <c r="Q266" i="9" s="1"/>
  <c r="R266" i="9" s="1"/>
  <c r="E266" i="9"/>
  <c r="AC266" i="9" s="1"/>
  <c r="D266" i="9"/>
  <c r="C266" i="9"/>
  <c r="B266" i="9"/>
  <c r="A266" i="9"/>
  <c r="O265" i="9"/>
  <c r="N265" i="9"/>
  <c r="M265" i="9"/>
  <c r="L265" i="9"/>
  <c r="K265" i="9"/>
  <c r="Z265" i="9" s="1"/>
  <c r="AA265" i="9" s="1"/>
  <c r="J265" i="9"/>
  <c r="X265" i="9" s="1"/>
  <c r="I265" i="9"/>
  <c r="H265" i="9"/>
  <c r="G265" i="9"/>
  <c r="F265" i="9"/>
  <c r="Q265" i="9" s="1"/>
  <c r="R265" i="9" s="1"/>
  <c r="E265" i="9"/>
  <c r="AC265" i="9" s="1"/>
  <c r="D265" i="9"/>
  <c r="C265" i="9"/>
  <c r="B265" i="9"/>
  <c r="A265" i="9"/>
  <c r="O264" i="9"/>
  <c r="N264" i="9"/>
  <c r="M264" i="9"/>
  <c r="L264" i="9"/>
  <c r="K264" i="9"/>
  <c r="Z264" i="9" s="1"/>
  <c r="AA264" i="9" s="1"/>
  <c r="J264" i="9"/>
  <c r="X264" i="9" s="1"/>
  <c r="I264" i="9"/>
  <c r="H264" i="9"/>
  <c r="G264" i="9"/>
  <c r="F264" i="9"/>
  <c r="Q264" i="9" s="1"/>
  <c r="R264" i="9" s="1"/>
  <c r="E264" i="9"/>
  <c r="AC264" i="9" s="1"/>
  <c r="D264" i="9"/>
  <c r="C264" i="9"/>
  <c r="B264" i="9"/>
  <c r="A264" i="9"/>
  <c r="O263" i="9"/>
  <c r="N263" i="9"/>
  <c r="M263" i="9"/>
  <c r="L263" i="9"/>
  <c r="K263" i="9"/>
  <c r="Z263" i="9" s="1"/>
  <c r="AA263" i="9" s="1"/>
  <c r="J263" i="9"/>
  <c r="X263" i="9" s="1"/>
  <c r="I263" i="9"/>
  <c r="H263" i="9"/>
  <c r="G263" i="9"/>
  <c r="F263" i="9"/>
  <c r="Q263" i="9" s="1"/>
  <c r="R263" i="9" s="1"/>
  <c r="E263" i="9"/>
  <c r="AC263" i="9" s="1"/>
  <c r="D263" i="9"/>
  <c r="C263" i="9"/>
  <c r="B263" i="9"/>
  <c r="A263" i="9"/>
  <c r="O262" i="9"/>
  <c r="N262" i="9"/>
  <c r="M262" i="9"/>
  <c r="L262" i="9"/>
  <c r="K262" i="9"/>
  <c r="Z262" i="9" s="1"/>
  <c r="AA262" i="9" s="1"/>
  <c r="J262" i="9"/>
  <c r="X262" i="9" s="1"/>
  <c r="I262" i="9"/>
  <c r="H262" i="9"/>
  <c r="G262" i="9"/>
  <c r="F262" i="9"/>
  <c r="Q262" i="9" s="1"/>
  <c r="R262" i="9" s="1"/>
  <c r="E262" i="9"/>
  <c r="AC262" i="9" s="1"/>
  <c r="D262" i="9"/>
  <c r="C262" i="9"/>
  <c r="B262" i="9"/>
  <c r="A262" i="9"/>
  <c r="O261" i="9"/>
  <c r="N261" i="9"/>
  <c r="M261" i="9"/>
  <c r="L261" i="9"/>
  <c r="K261" i="9"/>
  <c r="Z261" i="9" s="1"/>
  <c r="AA261" i="9" s="1"/>
  <c r="J261" i="9"/>
  <c r="X261" i="9" s="1"/>
  <c r="I261" i="9"/>
  <c r="H261" i="9"/>
  <c r="G261" i="9"/>
  <c r="F261" i="9"/>
  <c r="Q261" i="9" s="1"/>
  <c r="R261" i="9" s="1"/>
  <c r="E261" i="9"/>
  <c r="AC261" i="9" s="1"/>
  <c r="D261" i="9"/>
  <c r="C261" i="9"/>
  <c r="B261" i="9"/>
  <c r="A261" i="9"/>
  <c r="O260" i="9"/>
  <c r="N260" i="9"/>
  <c r="M260" i="9"/>
  <c r="L260" i="9"/>
  <c r="K260" i="9"/>
  <c r="Z260" i="9" s="1"/>
  <c r="AA260" i="9" s="1"/>
  <c r="J260" i="9"/>
  <c r="X260" i="9" s="1"/>
  <c r="I260" i="9"/>
  <c r="H260" i="9"/>
  <c r="G260" i="9"/>
  <c r="F260" i="9"/>
  <c r="Q260" i="9" s="1"/>
  <c r="R260" i="9" s="1"/>
  <c r="E260" i="9"/>
  <c r="AC260" i="9" s="1"/>
  <c r="D260" i="9"/>
  <c r="C260" i="9"/>
  <c r="B260" i="9"/>
  <c r="A260" i="9"/>
  <c r="O259" i="9"/>
  <c r="N259" i="9"/>
  <c r="M259" i="9"/>
  <c r="L259" i="9"/>
  <c r="K259" i="9"/>
  <c r="Z259" i="9" s="1"/>
  <c r="AA259" i="9" s="1"/>
  <c r="J259" i="9"/>
  <c r="X259" i="9" s="1"/>
  <c r="I259" i="9"/>
  <c r="H259" i="9"/>
  <c r="G259" i="9"/>
  <c r="F259" i="9"/>
  <c r="Q259" i="9" s="1"/>
  <c r="R259" i="9" s="1"/>
  <c r="E259" i="9"/>
  <c r="AC259" i="9" s="1"/>
  <c r="D259" i="9"/>
  <c r="C259" i="9"/>
  <c r="B259" i="9"/>
  <c r="A259" i="9"/>
  <c r="O258" i="9"/>
  <c r="N258" i="9"/>
  <c r="M258" i="9"/>
  <c r="L258" i="9"/>
  <c r="K258" i="9"/>
  <c r="Z258" i="9" s="1"/>
  <c r="AA258" i="9" s="1"/>
  <c r="J258" i="9"/>
  <c r="X258" i="9" s="1"/>
  <c r="I258" i="9"/>
  <c r="H258" i="9"/>
  <c r="G258" i="9"/>
  <c r="F258" i="9"/>
  <c r="Q258" i="9" s="1"/>
  <c r="R258" i="9" s="1"/>
  <c r="E258" i="9"/>
  <c r="AC258" i="9" s="1"/>
  <c r="D258" i="9"/>
  <c r="C258" i="9"/>
  <c r="B258" i="9"/>
  <c r="A258" i="9"/>
  <c r="O257" i="9"/>
  <c r="N257" i="9"/>
  <c r="M257" i="9"/>
  <c r="L257" i="9"/>
  <c r="K257" i="9"/>
  <c r="Z257" i="9" s="1"/>
  <c r="AA257" i="9" s="1"/>
  <c r="J257" i="9"/>
  <c r="X257" i="9" s="1"/>
  <c r="I257" i="9"/>
  <c r="H257" i="9"/>
  <c r="G257" i="9"/>
  <c r="F257" i="9"/>
  <c r="Q257" i="9" s="1"/>
  <c r="R257" i="9" s="1"/>
  <c r="E257" i="9"/>
  <c r="AC257" i="9" s="1"/>
  <c r="D257" i="9"/>
  <c r="C257" i="9"/>
  <c r="B257" i="9"/>
  <c r="A257" i="9"/>
  <c r="O256" i="9"/>
  <c r="N256" i="9"/>
  <c r="M256" i="9"/>
  <c r="L256" i="9"/>
  <c r="K256" i="9"/>
  <c r="Z256" i="9" s="1"/>
  <c r="AA256" i="9" s="1"/>
  <c r="J256" i="9"/>
  <c r="X256" i="9" s="1"/>
  <c r="I256" i="9"/>
  <c r="H256" i="9"/>
  <c r="G256" i="9"/>
  <c r="F256" i="9"/>
  <c r="Q256" i="9" s="1"/>
  <c r="R256" i="9" s="1"/>
  <c r="E256" i="9"/>
  <c r="AC256" i="9" s="1"/>
  <c r="D256" i="9"/>
  <c r="C256" i="9"/>
  <c r="B256" i="9"/>
  <c r="A256" i="9"/>
  <c r="O255" i="9"/>
  <c r="N255" i="9"/>
  <c r="M255" i="9"/>
  <c r="L255" i="9"/>
  <c r="K255" i="9"/>
  <c r="Z255" i="9" s="1"/>
  <c r="AA255" i="9" s="1"/>
  <c r="J255" i="9"/>
  <c r="X255" i="9" s="1"/>
  <c r="I255" i="9"/>
  <c r="H255" i="9"/>
  <c r="G255" i="9"/>
  <c r="F255" i="9"/>
  <c r="Q255" i="9" s="1"/>
  <c r="R255" i="9" s="1"/>
  <c r="E255" i="9"/>
  <c r="AC255" i="9" s="1"/>
  <c r="D255" i="9"/>
  <c r="C255" i="9"/>
  <c r="B255" i="9"/>
  <c r="A255" i="9"/>
  <c r="O254" i="9"/>
  <c r="N254" i="9"/>
  <c r="M254" i="9"/>
  <c r="L254" i="9"/>
  <c r="K254" i="9"/>
  <c r="Z254" i="9" s="1"/>
  <c r="AA254" i="9" s="1"/>
  <c r="J254" i="9"/>
  <c r="X254" i="9" s="1"/>
  <c r="I254" i="9"/>
  <c r="H254" i="9"/>
  <c r="G254" i="9"/>
  <c r="F254" i="9"/>
  <c r="Q254" i="9" s="1"/>
  <c r="R254" i="9" s="1"/>
  <c r="E254" i="9"/>
  <c r="AC254" i="9" s="1"/>
  <c r="D254" i="9"/>
  <c r="C254" i="9"/>
  <c r="B254" i="9"/>
  <c r="A254" i="9"/>
  <c r="O253" i="9"/>
  <c r="N253" i="9"/>
  <c r="M253" i="9"/>
  <c r="L253" i="9"/>
  <c r="K253" i="9"/>
  <c r="Z253" i="9" s="1"/>
  <c r="AA253" i="9" s="1"/>
  <c r="J253" i="9"/>
  <c r="X253" i="9" s="1"/>
  <c r="I253" i="9"/>
  <c r="H253" i="9"/>
  <c r="G253" i="9"/>
  <c r="F253" i="9"/>
  <c r="Q253" i="9" s="1"/>
  <c r="R253" i="9" s="1"/>
  <c r="E253" i="9"/>
  <c r="AC253" i="9" s="1"/>
  <c r="D253" i="9"/>
  <c r="C253" i="9"/>
  <c r="B253" i="9"/>
  <c r="A253" i="9"/>
  <c r="O252" i="9"/>
  <c r="N252" i="9"/>
  <c r="M252" i="9"/>
  <c r="L252" i="9"/>
  <c r="K252" i="9"/>
  <c r="Z252" i="9" s="1"/>
  <c r="AA252" i="9" s="1"/>
  <c r="J252" i="9"/>
  <c r="X252" i="9" s="1"/>
  <c r="I252" i="9"/>
  <c r="H252" i="9"/>
  <c r="G252" i="9"/>
  <c r="F252" i="9"/>
  <c r="Q252" i="9" s="1"/>
  <c r="R252" i="9" s="1"/>
  <c r="E252" i="9"/>
  <c r="AC252" i="9" s="1"/>
  <c r="D252" i="9"/>
  <c r="C252" i="9"/>
  <c r="B252" i="9"/>
  <c r="A252" i="9"/>
  <c r="O251" i="9"/>
  <c r="N251" i="9"/>
  <c r="M251" i="9"/>
  <c r="L251" i="9"/>
  <c r="K251" i="9"/>
  <c r="Z251" i="9" s="1"/>
  <c r="AA251" i="9" s="1"/>
  <c r="J251" i="9"/>
  <c r="X251" i="9" s="1"/>
  <c r="I251" i="9"/>
  <c r="H251" i="9"/>
  <c r="G251" i="9"/>
  <c r="F251" i="9"/>
  <c r="Q251" i="9" s="1"/>
  <c r="R251" i="9" s="1"/>
  <c r="E251" i="9"/>
  <c r="AC251" i="9" s="1"/>
  <c r="D251" i="9"/>
  <c r="C251" i="9"/>
  <c r="B251" i="9"/>
  <c r="A251" i="9"/>
  <c r="O250" i="9"/>
  <c r="N250" i="9"/>
  <c r="M250" i="9"/>
  <c r="L250" i="9"/>
  <c r="K250" i="9"/>
  <c r="Z250" i="9" s="1"/>
  <c r="AA250" i="9" s="1"/>
  <c r="J250" i="9"/>
  <c r="X250" i="9" s="1"/>
  <c r="I250" i="9"/>
  <c r="H250" i="9"/>
  <c r="G250" i="9"/>
  <c r="F250" i="9"/>
  <c r="Q250" i="9" s="1"/>
  <c r="R250" i="9" s="1"/>
  <c r="E250" i="9"/>
  <c r="AC250" i="9" s="1"/>
  <c r="D250" i="9"/>
  <c r="C250" i="9"/>
  <c r="B250" i="9"/>
  <c r="A250" i="9"/>
  <c r="O249" i="9"/>
  <c r="N249" i="9"/>
  <c r="M249" i="9"/>
  <c r="L249" i="9"/>
  <c r="K249" i="9"/>
  <c r="Z249" i="9" s="1"/>
  <c r="AA249" i="9" s="1"/>
  <c r="J249" i="9"/>
  <c r="X249" i="9" s="1"/>
  <c r="I249" i="9"/>
  <c r="H249" i="9"/>
  <c r="G249" i="9"/>
  <c r="F249" i="9"/>
  <c r="Q249" i="9" s="1"/>
  <c r="R249" i="9" s="1"/>
  <c r="E249" i="9"/>
  <c r="AC249" i="9" s="1"/>
  <c r="D249" i="9"/>
  <c r="C249" i="9"/>
  <c r="B249" i="9"/>
  <c r="A249" i="9"/>
  <c r="O248" i="9"/>
  <c r="N248" i="9"/>
  <c r="M248" i="9"/>
  <c r="L248" i="9"/>
  <c r="K248" i="9"/>
  <c r="Z248" i="9" s="1"/>
  <c r="AA248" i="9" s="1"/>
  <c r="J248" i="9"/>
  <c r="X248" i="9" s="1"/>
  <c r="I248" i="9"/>
  <c r="H248" i="9"/>
  <c r="G248" i="9"/>
  <c r="F248" i="9"/>
  <c r="Q248" i="9" s="1"/>
  <c r="R248" i="9" s="1"/>
  <c r="E248" i="9"/>
  <c r="AC248" i="9" s="1"/>
  <c r="D248" i="9"/>
  <c r="C248" i="9"/>
  <c r="B248" i="9"/>
  <c r="A248" i="9"/>
  <c r="O247" i="9"/>
  <c r="N247" i="9"/>
  <c r="M247" i="9"/>
  <c r="L247" i="9"/>
  <c r="K247" i="9"/>
  <c r="Z247" i="9" s="1"/>
  <c r="AA247" i="9" s="1"/>
  <c r="J247" i="9"/>
  <c r="X247" i="9" s="1"/>
  <c r="I247" i="9"/>
  <c r="H247" i="9"/>
  <c r="G247" i="9"/>
  <c r="F247" i="9"/>
  <c r="Q247" i="9" s="1"/>
  <c r="R247" i="9" s="1"/>
  <c r="E247" i="9"/>
  <c r="AC247" i="9" s="1"/>
  <c r="D247" i="9"/>
  <c r="C247" i="9"/>
  <c r="B247" i="9"/>
  <c r="A247" i="9"/>
  <c r="O246" i="9"/>
  <c r="N246" i="9"/>
  <c r="M246" i="9"/>
  <c r="L246" i="9"/>
  <c r="K246" i="9"/>
  <c r="Z246" i="9" s="1"/>
  <c r="AA246" i="9" s="1"/>
  <c r="J246" i="9"/>
  <c r="X246" i="9" s="1"/>
  <c r="I246" i="9"/>
  <c r="H246" i="9"/>
  <c r="G246" i="9"/>
  <c r="F246" i="9"/>
  <c r="Q246" i="9" s="1"/>
  <c r="R246" i="9" s="1"/>
  <c r="E246" i="9"/>
  <c r="AC246" i="9" s="1"/>
  <c r="D246" i="9"/>
  <c r="C246" i="9"/>
  <c r="B246" i="9"/>
  <c r="A246" i="9"/>
  <c r="O245" i="9"/>
  <c r="N245" i="9"/>
  <c r="M245" i="9"/>
  <c r="L245" i="9"/>
  <c r="K245" i="9"/>
  <c r="Z245" i="9" s="1"/>
  <c r="AA245" i="9" s="1"/>
  <c r="J245" i="9"/>
  <c r="X245" i="9" s="1"/>
  <c r="I245" i="9"/>
  <c r="H245" i="9"/>
  <c r="G245" i="9"/>
  <c r="F245" i="9"/>
  <c r="Q245" i="9" s="1"/>
  <c r="R245" i="9" s="1"/>
  <c r="E245" i="9"/>
  <c r="AC245" i="9" s="1"/>
  <c r="D245" i="9"/>
  <c r="C245" i="9"/>
  <c r="B245" i="9"/>
  <c r="A245" i="9"/>
  <c r="O244" i="9"/>
  <c r="N244" i="9"/>
  <c r="M244" i="9"/>
  <c r="L244" i="9"/>
  <c r="K244" i="9"/>
  <c r="Z244" i="9" s="1"/>
  <c r="AA244" i="9" s="1"/>
  <c r="J244" i="9"/>
  <c r="I244" i="9"/>
  <c r="H244" i="9"/>
  <c r="G244" i="9"/>
  <c r="F244" i="9"/>
  <c r="Q244" i="9" s="1"/>
  <c r="R244" i="9" s="1"/>
  <c r="E244" i="9"/>
  <c r="AC244" i="9" s="1"/>
  <c r="D244" i="9"/>
  <c r="C244" i="9"/>
  <c r="B244" i="9"/>
  <c r="A244" i="9"/>
  <c r="O243" i="9"/>
  <c r="N243" i="9"/>
  <c r="M243" i="9"/>
  <c r="L243" i="9"/>
  <c r="K243" i="9"/>
  <c r="Z243" i="9" s="1"/>
  <c r="AA243" i="9" s="1"/>
  <c r="J243" i="9"/>
  <c r="X243" i="9" s="1"/>
  <c r="I243" i="9"/>
  <c r="H243" i="9"/>
  <c r="G243" i="9"/>
  <c r="F243" i="9"/>
  <c r="Q243" i="9" s="1"/>
  <c r="R243" i="9" s="1"/>
  <c r="E243" i="9"/>
  <c r="AC243" i="9" s="1"/>
  <c r="D243" i="9"/>
  <c r="C243" i="9"/>
  <c r="B243" i="9"/>
  <c r="A243" i="9"/>
  <c r="O242" i="9"/>
  <c r="N242" i="9"/>
  <c r="M242" i="9"/>
  <c r="L242" i="9"/>
  <c r="K242" i="9"/>
  <c r="Z242" i="9" s="1"/>
  <c r="AA242" i="9" s="1"/>
  <c r="J242" i="9"/>
  <c r="X242" i="9" s="1"/>
  <c r="I242" i="9"/>
  <c r="H242" i="9"/>
  <c r="G242" i="9"/>
  <c r="F242" i="9"/>
  <c r="Q242" i="9" s="1"/>
  <c r="R242" i="9" s="1"/>
  <c r="E242" i="9"/>
  <c r="AC242" i="9" s="1"/>
  <c r="D242" i="9"/>
  <c r="C242" i="9"/>
  <c r="B242" i="9"/>
  <c r="A242" i="9"/>
  <c r="O241" i="9"/>
  <c r="N241" i="9"/>
  <c r="M241" i="9"/>
  <c r="L241" i="9"/>
  <c r="K241" i="9"/>
  <c r="Z241" i="9" s="1"/>
  <c r="AA241" i="9" s="1"/>
  <c r="J241" i="9"/>
  <c r="I241" i="9"/>
  <c r="H241" i="9"/>
  <c r="G241" i="9"/>
  <c r="F241" i="9"/>
  <c r="Q241" i="9" s="1"/>
  <c r="R241" i="9" s="1"/>
  <c r="E241" i="9"/>
  <c r="AC241" i="9" s="1"/>
  <c r="D241" i="9"/>
  <c r="C241" i="9"/>
  <c r="B241" i="9"/>
  <c r="A241" i="9"/>
  <c r="O240" i="9"/>
  <c r="N240" i="9"/>
  <c r="M240" i="9"/>
  <c r="L240" i="9"/>
  <c r="K240" i="9"/>
  <c r="Z240" i="9" s="1"/>
  <c r="AA240" i="9" s="1"/>
  <c r="J240" i="9"/>
  <c r="X240" i="9" s="1"/>
  <c r="I240" i="9"/>
  <c r="H240" i="9"/>
  <c r="G240" i="9"/>
  <c r="F240" i="9"/>
  <c r="Q240" i="9" s="1"/>
  <c r="R240" i="9" s="1"/>
  <c r="E240" i="9"/>
  <c r="AC240" i="9" s="1"/>
  <c r="D240" i="9"/>
  <c r="C240" i="9"/>
  <c r="B240" i="9"/>
  <c r="A240" i="9"/>
  <c r="O239" i="9"/>
  <c r="N239" i="9"/>
  <c r="M239" i="9"/>
  <c r="L239" i="9"/>
  <c r="K239" i="9"/>
  <c r="Z239" i="9" s="1"/>
  <c r="AA239" i="9" s="1"/>
  <c r="J239" i="9"/>
  <c r="X239" i="9" s="1"/>
  <c r="I239" i="9"/>
  <c r="H239" i="9"/>
  <c r="G239" i="9"/>
  <c r="F239" i="9"/>
  <c r="Q239" i="9" s="1"/>
  <c r="R239" i="9" s="1"/>
  <c r="E239" i="9"/>
  <c r="AC239" i="9" s="1"/>
  <c r="D239" i="9"/>
  <c r="C239" i="9"/>
  <c r="B239" i="9"/>
  <c r="A239" i="9"/>
  <c r="O238" i="9"/>
  <c r="N238" i="9"/>
  <c r="M238" i="9"/>
  <c r="L238" i="9"/>
  <c r="K238" i="9"/>
  <c r="Z238" i="9" s="1"/>
  <c r="AA238" i="9" s="1"/>
  <c r="J238" i="9"/>
  <c r="X238" i="9" s="1"/>
  <c r="I238" i="9"/>
  <c r="H238" i="9"/>
  <c r="G238" i="9"/>
  <c r="F238" i="9"/>
  <c r="Q238" i="9" s="1"/>
  <c r="R238" i="9" s="1"/>
  <c r="E238" i="9"/>
  <c r="AC238" i="9" s="1"/>
  <c r="D238" i="9"/>
  <c r="C238" i="9"/>
  <c r="B238" i="9"/>
  <c r="A238" i="9"/>
  <c r="O237" i="9"/>
  <c r="N237" i="9"/>
  <c r="M237" i="9"/>
  <c r="L237" i="9"/>
  <c r="K237" i="9"/>
  <c r="Z237" i="9" s="1"/>
  <c r="AA237" i="9" s="1"/>
  <c r="J237" i="9"/>
  <c r="X237" i="9" s="1"/>
  <c r="I237" i="9"/>
  <c r="H237" i="9"/>
  <c r="G237" i="9"/>
  <c r="F237" i="9"/>
  <c r="Q237" i="9" s="1"/>
  <c r="R237" i="9" s="1"/>
  <c r="E237" i="9"/>
  <c r="AC237" i="9" s="1"/>
  <c r="D237" i="9"/>
  <c r="C237" i="9"/>
  <c r="B237" i="9"/>
  <c r="A237" i="9"/>
  <c r="O236" i="9"/>
  <c r="N236" i="9"/>
  <c r="M236" i="9"/>
  <c r="L236" i="9"/>
  <c r="K236" i="9"/>
  <c r="Z236" i="9" s="1"/>
  <c r="AA236" i="9" s="1"/>
  <c r="J236" i="9"/>
  <c r="X236" i="9" s="1"/>
  <c r="I236" i="9"/>
  <c r="H236" i="9"/>
  <c r="G236" i="9"/>
  <c r="F236" i="9"/>
  <c r="Q236" i="9" s="1"/>
  <c r="R236" i="9" s="1"/>
  <c r="E236" i="9"/>
  <c r="AC236" i="9" s="1"/>
  <c r="D236" i="9"/>
  <c r="C236" i="9"/>
  <c r="B236" i="9"/>
  <c r="A236" i="9"/>
  <c r="O235" i="9"/>
  <c r="N235" i="9"/>
  <c r="M235" i="9"/>
  <c r="L235" i="9"/>
  <c r="K235" i="9"/>
  <c r="Z235" i="9" s="1"/>
  <c r="AA235" i="9" s="1"/>
  <c r="J235" i="9"/>
  <c r="X235" i="9" s="1"/>
  <c r="I235" i="9"/>
  <c r="H235" i="9"/>
  <c r="G235" i="9"/>
  <c r="F235" i="9"/>
  <c r="Q235" i="9" s="1"/>
  <c r="R235" i="9" s="1"/>
  <c r="E235" i="9"/>
  <c r="AC235" i="9" s="1"/>
  <c r="D235" i="9"/>
  <c r="C235" i="9"/>
  <c r="B235" i="9"/>
  <c r="A235" i="9"/>
  <c r="O234" i="9"/>
  <c r="N234" i="9"/>
  <c r="M234" i="9"/>
  <c r="L234" i="9"/>
  <c r="K234" i="9"/>
  <c r="Z234" i="9" s="1"/>
  <c r="AA234" i="9" s="1"/>
  <c r="J234" i="9"/>
  <c r="X234" i="9" s="1"/>
  <c r="I234" i="9"/>
  <c r="H234" i="9"/>
  <c r="G234" i="9"/>
  <c r="F234" i="9"/>
  <c r="Q234" i="9" s="1"/>
  <c r="R234" i="9" s="1"/>
  <c r="E234" i="9"/>
  <c r="AC234" i="9" s="1"/>
  <c r="D234" i="9"/>
  <c r="C234" i="9"/>
  <c r="B234" i="9"/>
  <c r="A234" i="9"/>
  <c r="O233" i="9"/>
  <c r="N233" i="9"/>
  <c r="M233" i="9"/>
  <c r="L233" i="9"/>
  <c r="K233" i="9"/>
  <c r="Z233" i="9" s="1"/>
  <c r="AA233" i="9" s="1"/>
  <c r="J233" i="9"/>
  <c r="X233" i="9" s="1"/>
  <c r="I233" i="9"/>
  <c r="H233" i="9"/>
  <c r="G233" i="9"/>
  <c r="F233" i="9"/>
  <c r="Q233" i="9" s="1"/>
  <c r="R233" i="9" s="1"/>
  <c r="E233" i="9"/>
  <c r="AC233" i="9" s="1"/>
  <c r="D233" i="9"/>
  <c r="C233" i="9"/>
  <c r="B233" i="9"/>
  <c r="A233" i="9"/>
  <c r="O232" i="9"/>
  <c r="N232" i="9"/>
  <c r="M232" i="9"/>
  <c r="L232" i="9"/>
  <c r="K232" i="9"/>
  <c r="Z232" i="9" s="1"/>
  <c r="AA232" i="9" s="1"/>
  <c r="J232" i="9"/>
  <c r="X232" i="9" s="1"/>
  <c r="I232" i="9"/>
  <c r="H232" i="9"/>
  <c r="G232" i="9"/>
  <c r="F232" i="9"/>
  <c r="Q232" i="9" s="1"/>
  <c r="R232" i="9" s="1"/>
  <c r="E232" i="9"/>
  <c r="AC232" i="9" s="1"/>
  <c r="D232" i="9"/>
  <c r="C232" i="9"/>
  <c r="B232" i="9"/>
  <c r="A232" i="9"/>
  <c r="O231" i="9"/>
  <c r="N231" i="9"/>
  <c r="M231" i="9"/>
  <c r="L231" i="9"/>
  <c r="K231" i="9"/>
  <c r="Z231" i="9" s="1"/>
  <c r="AA231" i="9" s="1"/>
  <c r="J231" i="9"/>
  <c r="X231" i="9" s="1"/>
  <c r="I231" i="9"/>
  <c r="H231" i="9"/>
  <c r="G231" i="9"/>
  <c r="F231" i="9"/>
  <c r="Q231" i="9" s="1"/>
  <c r="R231" i="9" s="1"/>
  <c r="E231" i="9"/>
  <c r="AC231" i="9" s="1"/>
  <c r="D231" i="9"/>
  <c r="C231" i="9"/>
  <c r="B231" i="9"/>
  <c r="A231" i="9"/>
  <c r="O230" i="9"/>
  <c r="N230" i="9"/>
  <c r="M230" i="9"/>
  <c r="L230" i="9"/>
  <c r="K230" i="9"/>
  <c r="Z230" i="9" s="1"/>
  <c r="AA230" i="9" s="1"/>
  <c r="J230" i="9"/>
  <c r="X230" i="9" s="1"/>
  <c r="I230" i="9"/>
  <c r="H230" i="9"/>
  <c r="G230" i="9"/>
  <c r="T230" i="9" s="1"/>
  <c r="F230" i="9"/>
  <c r="Q230" i="9" s="1"/>
  <c r="R230" i="9" s="1"/>
  <c r="E230" i="9"/>
  <c r="AC230" i="9" s="1"/>
  <c r="D230" i="9"/>
  <c r="C230" i="9"/>
  <c r="B230" i="9"/>
  <c r="A230" i="9"/>
  <c r="O229" i="9"/>
  <c r="N229" i="9"/>
  <c r="M229" i="9"/>
  <c r="L229" i="9"/>
  <c r="K229" i="9"/>
  <c r="Z229" i="9" s="1"/>
  <c r="AA229" i="9" s="1"/>
  <c r="J229" i="9"/>
  <c r="X229" i="9" s="1"/>
  <c r="I229" i="9"/>
  <c r="H229" i="9"/>
  <c r="G229" i="9"/>
  <c r="F229" i="9"/>
  <c r="Q229" i="9" s="1"/>
  <c r="R229" i="9" s="1"/>
  <c r="E229" i="9"/>
  <c r="AC229" i="9" s="1"/>
  <c r="D229" i="9"/>
  <c r="C229" i="9"/>
  <c r="B229" i="9"/>
  <c r="A229" i="9"/>
  <c r="O228" i="9"/>
  <c r="N228" i="9"/>
  <c r="M228" i="9"/>
  <c r="L228" i="9"/>
  <c r="K228" i="9"/>
  <c r="Z228" i="9" s="1"/>
  <c r="AA228" i="9" s="1"/>
  <c r="J228" i="9"/>
  <c r="X228" i="9" s="1"/>
  <c r="I228" i="9"/>
  <c r="H228" i="9"/>
  <c r="G228" i="9"/>
  <c r="F228" i="9"/>
  <c r="Q228" i="9" s="1"/>
  <c r="R228" i="9" s="1"/>
  <c r="E228" i="9"/>
  <c r="AC228" i="9" s="1"/>
  <c r="D228" i="9"/>
  <c r="C228" i="9"/>
  <c r="B228" i="9"/>
  <c r="A228" i="9"/>
  <c r="O227" i="9"/>
  <c r="N227" i="9"/>
  <c r="M227" i="9"/>
  <c r="L227" i="9"/>
  <c r="K227" i="9"/>
  <c r="Z227" i="9" s="1"/>
  <c r="AA227" i="9" s="1"/>
  <c r="J227" i="9"/>
  <c r="X227" i="9" s="1"/>
  <c r="I227" i="9"/>
  <c r="H227" i="9"/>
  <c r="G227" i="9"/>
  <c r="U227" i="9" s="1"/>
  <c r="F227" i="9"/>
  <c r="Q227" i="9" s="1"/>
  <c r="R227" i="9" s="1"/>
  <c r="E227" i="9"/>
  <c r="AC227" i="9" s="1"/>
  <c r="D227" i="9"/>
  <c r="C227" i="9"/>
  <c r="B227" i="9"/>
  <c r="A227" i="9"/>
  <c r="O226" i="9"/>
  <c r="N226" i="9"/>
  <c r="M226" i="9"/>
  <c r="L226" i="9"/>
  <c r="K226" i="9"/>
  <c r="Z226" i="9" s="1"/>
  <c r="AA226" i="9" s="1"/>
  <c r="J226" i="9"/>
  <c r="I226" i="9"/>
  <c r="H226" i="9"/>
  <c r="G226" i="9"/>
  <c r="F226" i="9"/>
  <c r="Q226" i="9" s="1"/>
  <c r="R226" i="9" s="1"/>
  <c r="E226" i="9"/>
  <c r="AC226" i="9" s="1"/>
  <c r="D226" i="9"/>
  <c r="C226" i="9"/>
  <c r="B226" i="9"/>
  <c r="A226" i="9"/>
  <c r="O225" i="9"/>
  <c r="N225" i="9"/>
  <c r="M225" i="9"/>
  <c r="L225" i="9"/>
  <c r="K225" i="9"/>
  <c r="Z225" i="9" s="1"/>
  <c r="AA225" i="9" s="1"/>
  <c r="J225" i="9"/>
  <c r="X225" i="9" s="1"/>
  <c r="I225" i="9"/>
  <c r="H225" i="9"/>
  <c r="G225" i="9"/>
  <c r="F225" i="9"/>
  <c r="Q225" i="9" s="1"/>
  <c r="R225" i="9" s="1"/>
  <c r="E225" i="9"/>
  <c r="AC225" i="9" s="1"/>
  <c r="D225" i="9"/>
  <c r="C225" i="9"/>
  <c r="B225" i="9"/>
  <c r="A225" i="9"/>
  <c r="O224" i="9"/>
  <c r="N224" i="9"/>
  <c r="M224" i="9"/>
  <c r="L224" i="9"/>
  <c r="K224" i="9"/>
  <c r="Z224" i="9" s="1"/>
  <c r="AA224" i="9" s="1"/>
  <c r="J224" i="9"/>
  <c r="X224" i="9" s="1"/>
  <c r="I224" i="9"/>
  <c r="H224" i="9"/>
  <c r="G224" i="9"/>
  <c r="F224" i="9"/>
  <c r="Q224" i="9" s="1"/>
  <c r="R224" i="9" s="1"/>
  <c r="E224" i="9"/>
  <c r="AC224" i="9" s="1"/>
  <c r="D224" i="9"/>
  <c r="C224" i="9"/>
  <c r="B224" i="9"/>
  <c r="A224" i="9"/>
  <c r="O223" i="9"/>
  <c r="N223" i="9"/>
  <c r="M223" i="9"/>
  <c r="L223" i="9"/>
  <c r="K223" i="9"/>
  <c r="Z223" i="9" s="1"/>
  <c r="AA223" i="9" s="1"/>
  <c r="J223" i="9"/>
  <c r="I223" i="9"/>
  <c r="H223" i="9"/>
  <c r="G223" i="9"/>
  <c r="F223" i="9"/>
  <c r="Q223" i="9" s="1"/>
  <c r="R223" i="9" s="1"/>
  <c r="E223" i="9"/>
  <c r="AC223" i="9" s="1"/>
  <c r="D223" i="9"/>
  <c r="C223" i="9"/>
  <c r="B223" i="9"/>
  <c r="A223" i="9"/>
  <c r="O222" i="9"/>
  <c r="N222" i="9"/>
  <c r="M222" i="9"/>
  <c r="L222" i="9"/>
  <c r="K222" i="9"/>
  <c r="Z222" i="9" s="1"/>
  <c r="AA222" i="9" s="1"/>
  <c r="J222" i="9"/>
  <c r="I222" i="9"/>
  <c r="H222" i="9"/>
  <c r="G222" i="9"/>
  <c r="F222" i="9"/>
  <c r="Q222" i="9" s="1"/>
  <c r="R222" i="9" s="1"/>
  <c r="E222" i="9"/>
  <c r="AC222" i="9" s="1"/>
  <c r="D222" i="9"/>
  <c r="C222" i="9"/>
  <c r="B222" i="9"/>
  <c r="A222" i="9"/>
  <c r="O221" i="9"/>
  <c r="N221" i="9"/>
  <c r="M221" i="9"/>
  <c r="L221" i="9"/>
  <c r="K221" i="9"/>
  <c r="Z221" i="9" s="1"/>
  <c r="AA221" i="9" s="1"/>
  <c r="J221" i="9"/>
  <c r="I221" i="9"/>
  <c r="H221" i="9"/>
  <c r="G221" i="9"/>
  <c r="F221" i="9"/>
  <c r="Q221" i="9" s="1"/>
  <c r="R221" i="9" s="1"/>
  <c r="E221" i="9"/>
  <c r="AC221" i="9" s="1"/>
  <c r="D221" i="9"/>
  <c r="C221" i="9"/>
  <c r="B221" i="9"/>
  <c r="A221" i="9"/>
  <c r="O220" i="9"/>
  <c r="N220" i="9"/>
  <c r="M220" i="9"/>
  <c r="L220" i="9"/>
  <c r="K220" i="9"/>
  <c r="Z220" i="9" s="1"/>
  <c r="AA220" i="9" s="1"/>
  <c r="J220" i="9"/>
  <c r="X220" i="9" s="1"/>
  <c r="I220" i="9"/>
  <c r="H220" i="9"/>
  <c r="G220" i="9"/>
  <c r="F220" i="9"/>
  <c r="Q220" i="9" s="1"/>
  <c r="R220" i="9" s="1"/>
  <c r="E220" i="9"/>
  <c r="AC220" i="9" s="1"/>
  <c r="D220" i="9"/>
  <c r="C220" i="9"/>
  <c r="B220" i="9"/>
  <c r="A220" i="9"/>
  <c r="O219" i="9"/>
  <c r="N219" i="9"/>
  <c r="M219" i="9"/>
  <c r="L219" i="9"/>
  <c r="K219" i="9"/>
  <c r="Z219" i="9" s="1"/>
  <c r="AA219" i="9" s="1"/>
  <c r="J219" i="9"/>
  <c r="X219" i="9" s="1"/>
  <c r="I219" i="9"/>
  <c r="H219" i="9"/>
  <c r="G219" i="9"/>
  <c r="F219" i="9"/>
  <c r="Q219" i="9" s="1"/>
  <c r="R219" i="9" s="1"/>
  <c r="E219" i="9"/>
  <c r="AC219" i="9" s="1"/>
  <c r="D219" i="9"/>
  <c r="C219" i="9"/>
  <c r="B219" i="9"/>
  <c r="A219" i="9"/>
  <c r="O218" i="9"/>
  <c r="N218" i="9"/>
  <c r="M218" i="9"/>
  <c r="L218" i="9"/>
  <c r="K218" i="9"/>
  <c r="Z218" i="9" s="1"/>
  <c r="AA218" i="9" s="1"/>
  <c r="J218" i="9"/>
  <c r="X218" i="9" s="1"/>
  <c r="I218" i="9"/>
  <c r="H218" i="9"/>
  <c r="G218" i="9"/>
  <c r="U218" i="9" s="1"/>
  <c r="F218" i="9"/>
  <c r="Q218" i="9" s="1"/>
  <c r="R218" i="9" s="1"/>
  <c r="E218" i="9"/>
  <c r="AC218" i="9" s="1"/>
  <c r="D218" i="9"/>
  <c r="C218" i="9"/>
  <c r="B218" i="9"/>
  <c r="A218" i="9"/>
  <c r="O217" i="9"/>
  <c r="N217" i="9"/>
  <c r="M217" i="9"/>
  <c r="L217" i="9"/>
  <c r="K217" i="9"/>
  <c r="Z217" i="9" s="1"/>
  <c r="AA217" i="9" s="1"/>
  <c r="J217" i="9"/>
  <c r="X217" i="9" s="1"/>
  <c r="I217" i="9"/>
  <c r="H217" i="9"/>
  <c r="G217" i="9"/>
  <c r="U217" i="9" s="1"/>
  <c r="F217" i="9"/>
  <c r="Q217" i="9" s="1"/>
  <c r="R217" i="9" s="1"/>
  <c r="E217" i="9"/>
  <c r="AC217" i="9" s="1"/>
  <c r="D217" i="9"/>
  <c r="C217" i="9"/>
  <c r="B217" i="9"/>
  <c r="A217" i="9"/>
  <c r="O216" i="9"/>
  <c r="N216" i="9"/>
  <c r="M216" i="9"/>
  <c r="L216" i="9"/>
  <c r="K216" i="9"/>
  <c r="Z216" i="9" s="1"/>
  <c r="AA216" i="9" s="1"/>
  <c r="J216" i="9"/>
  <c r="I216" i="9"/>
  <c r="H216" i="9"/>
  <c r="G216" i="9"/>
  <c r="F216" i="9"/>
  <c r="Q216" i="9" s="1"/>
  <c r="R216" i="9" s="1"/>
  <c r="E216" i="9"/>
  <c r="AC216" i="9" s="1"/>
  <c r="D216" i="9"/>
  <c r="C216" i="9"/>
  <c r="B216" i="9"/>
  <c r="A216" i="9"/>
  <c r="O215" i="9"/>
  <c r="N215" i="9"/>
  <c r="M215" i="9"/>
  <c r="L215" i="9"/>
  <c r="K215" i="9"/>
  <c r="Z215" i="9" s="1"/>
  <c r="AA215" i="9" s="1"/>
  <c r="J215" i="9"/>
  <c r="X215" i="9" s="1"/>
  <c r="I215" i="9"/>
  <c r="H215" i="9"/>
  <c r="G215" i="9"/>
  <c r="T215" i="9" s="1"/>
  <c r="S215" i="9" s="1"/>
  <c r="F215" i="9"/>
  <c r="Q215" i="9" s="1"/>
  <c r="R215" i="9" s="1"/>
  <c r="E215" i="9"/>
  <c r="AC215" i="9" s="1"/>
  <c r="D215" i="9"/>
  <c r="C215" i="9"/>
  <c r="B215" i="9"/>
  <c r="A215" i="9"/>
  <c r="O214" i="9"/>
  <c r="N214" i="9"/>
  <c r="M214" i="9"/>
  <c r="L214" i="9"/>
  <c r="K214" i="9"/>
  <c r="Z214" i="9" s="1"/>
  <c r="AA214" i="9" s="1"/>
  <c r="J214" i="9"/>
  <c r="X214" i="9" s="1"/>
  <c r="I214" i="9"/>
  <c r="H214" i="9"/>
  <c r="G214" i="9"/>
  <c r="U214" i="9" s="1"/>
  <c r="F214" i="9"/>
  <c r="Q214" i="9" s="1"/>
  <c r="R214" i="9" s="1"/>
  <c r="E214" i="9"/>
  <c r="AC214" i="9" s="1"/>
  <c r="D214" i="9"/>
  <c r="C214" i="9"/>
  <c r="B214" i="9"/>
  <c r="A214" i="9"/>
  <c r="O213" i="9"/>
  <c r="N213" i="9"/>
  <c r="M213" i="9"/>
  <c r="L213" i="9"/>
  <c r="K213" i="9"/>
  <c r="Z213" i="9" s="1"/>
  <c r="AA213" i="9" s="1"/>
  <c r="J213" i="9"/>
  <c r="I213" i="9"/>
  <c r="H213" i="9"/>
  <c r="G213" i="9"/>
  <c r="F213" i="9"/>
  <c r="Q213" i="9" s="1"/>
  <c r="R213" i="9" s="1"/>
  <c r="E213" i="9"/>
  <c r="AC213" i="9" s="1"/>
  <c r="D213" i="9"/>
  <c r="C213" i="9"/>
  <c r="B213" i="9"/>
  <c r="A213" i="9"/>
  <c r="O212" i="9"/>
  <c r="N212" i="9"/>
  <c r="M212" i="9"/>
  <c r="L212" i="9"/>
  <c r="K212" i="9"/>
  <c r="Z212" i="9" s="1"/>
  <c r="AA212" i="9" s="1"/>
  <c r="J212" i="9"/>
  <c r="I212" i="9"/>
  <c r="H212" i="9"/>
  <c r="G212" i="9"/>
  <c r="F212" i="9"/>
  <c r="Q212" i="9" s="1"/>
  <c r="R212" i="9" s="1"/>
  <c r="E212" i="9"/>
  <c r="AC212" i="9" s="1"/>
  <c r="D212" i="9"/>
  <c r="C212" i="9"/>
  <c r="B212" i="9"/>
  <c r="A212" i="9"/>
  <c r="O211" i="9"/>
  <c r="N211" i="9"/>
  <c r="M211" i="9"/>
  <c r="L211" i="9"/>
  <c r="K211" i="9"/>
  <c r="Z211" i="9" s="1"/>
  <c r="AA211" i="9" s="1"/>
  <c r="J211" i="9"/>
  <c r="I211" i="9"/>
  <c r="H211" i="9"/>
  <c r="G211" i="9"/>
  <c r="T211" i="9" s="1"/>
  <c r="F211" i="9"/>
  <c r="Q211" i="9" s="1"/>
  <c r="R211" i="9" s="1"/>
  <c r="E211" i="9"/>
  <c r="AC211" i="9" s="1"/>
  <c r="D211" i="9"/>
  <c r="C211" i="9"/>
  <c r="B211" i="9"/>
  <c r="A211" i="9"/>
  <c r="O210" i="9"/>
  <c r="N210" i="9"/>
  <c r="M210" i="9"/>
  <c r="L210" i="9"/>
  <c r="K210" i="9"/>
  <c r="Z210" i="9" s="1"/>
  <c r="AA210" i="9" s="1"/>
  <c r="J210" i="9"/>
  <c r="I210" i="9"/>
  <c r="H210" i="9"/>
  <c r="G210" i="9"/>
  <c r="F210" i="9"/>
  <c r="Q210" i="9" s="1"/>
  <c r="R210" i="9" s="1"/>
  <c r="E210" i="9"/>
  <c r="AC210" i="9" s="1"/>
  <c r="D210" i="9"/>
  <c r="C210" i="9"/>
  <c r="B210" i="9"/>
  <c r="A210" i="9"/>
  <c r="O209" i="9"/>
  <c r="N209" i="9"/>
  <c r="M209" i="9"/>
  <c r="L209" i="9"/>
  <c r="K209" i="9"/>
  <c r="Z209" i="9" s="1"/>
  <c r="AA209" i="9" s="1"/>
  <c r="J209" i="9"/>
  <c r="I209" i="9"/>
  <c r="H209" i="9"/>
  <c r="G209" i="9"/>
  <c r="T209" i="9" s="1"/>
  <c r="F209" i="9"/>
  <c r="Q209" i="9" s="1"/>
  <c r="R209" i="9" s="1"/>
  <c r="E209" i="9"/>
  <c r="AC209" i="9" s="1"/>
  <c r="D209" i="9"/>
  <c r="C209" i="9"/>
  <c r="B209" i="9"/>
  <c r="A209" i="9"/>
  <c r="O208" i="9"/>
  <c r="N208" i="9"/>
  <c r="M208" i="9"/>
  <c r="L208" i="9"/>
  <c r="K208" i="9"/>
  <c r="Z208" i="9" s="1"/>
  <c r="AA208" i="9" s="1"/>
  <c r="J208" i="9"/>
  <c r="I208" i="9"/>
  <c r="H208" i="9"/>
  <c r="G208" i="9"/>
  <c r="F208" i="9"/>
  <c r="Q208" i="9" s="1"/>
  <c r="R208" i="9" s="1"/>
  <c r="E208" i="9"/>
  <c r="AC208" i="9" s="1"/>
  <c r="D208" i="9"/>
  <c r="C208" i="9"/>
  <c r="B208" i="9"/>
  <c r="A208" i="9"/>
  <c r="O207" i="9"/>
  <c r="N207" i="9"/>
  <c r="M207" i="9"/>
  <c r="L207" i="9"/>
  <c r="K207" i="9"/>
  <c r="Z207" i="9" s="1"/>
  <c r="AA207" i="9" s="1"/>
  <c r="J207" i="9"/>
  <c r="I207" i="9"/>
  <c r="H207" i="9"/>
  <c r="G207" i="9"/>
  <c r="F207" i="9"/>
  <c r="Q207" i="9" s="1"/>
  <c r="R207" i="9" s="1"/>
  <c r="E207" i="9"/>
  <c r="AC207" i="9" s="1"/>
  <c r="D207" i="9"/>
  <c r="C207" i="9"/>
  <c r="B207" i="9"/>
  <c r="A207" i="9"/>
  <c r="O206" i="9"/>
  <c r="N206" i="9"/>
  <c r="M206" i="9"/>
  <c r="L206" i="9"/>
  <c r="K206" i="9"/>
  <c r="Z206" i="9" s="1"/>
  <c r="AA206" i="9" s="1"/>
  <c r="J206" i="9"/>
  <c r="I206" i="9"/>
  <c r="H206" i="9"/>
  <c r="G206" i="9"/>
  <c r="U206" i="9" s="1"/>
  <c r="F206" i="9"/>
  <c r="Q206" i="9" s="1"/>
  <c r="R206" i="9" s="1"/>
  <c r="E206" i="9"/>
  <c r="AC206" i="9" s="1"/>
  <c r="D206" i="9"/>
  <c r="C206" i="9"/>
  <c r="B206" i="9"/>
  <c r="A206" i="9"/>
  <c r="O205" i="9"/>
  <c r="N205" i="9"/>
  <c r="M205" i="9"/>
  <c r="L205" i="9"/>
  <c r="K205" i="9"/>
  <c r="Z205" i="9" s="1"/>
  <c r="AA205" i="9" s="1"/>
  <c r="J205" i="9"/>
  <c r="I205" i="9"/>
  <c r="H205" i="9"/>
  <c r="G205" i="9"/>
  <c r="F205" i="9"/>
  <c r="Q205" i="9" s="1"/>
  <c r="R205" i="9" s="1"/>
  <c r="E205" i="9"/>
  <c r="AC205" i="9" s="1"/>
  <c r="D205" i="9"/>
  <c r="C205" i="9"/>
  <c r="B205" i="9"/>
  <c r="A205" i="9"/>
  <c r="O204" i="9"/>
  <c r="N204" i="9"/>
  <c r="M204" i="9"/>
  <c r="L204" i="9"/>
  <c r="K204" i="9"/>
  <c r="Z204" i="9" s="1"/>
  <c r="AA204" i="9" s="1"/>
  <c r="J204" i="9"/>
  <c r="I204" i="9"/>
  <c r="H204" i="9"/>
  <c r="G204" i="9"/>
  <c r="U204" i="9" s="1"/>
  <c r="F204" i="9"/>
  <c r="Q204" i="9" s="1"/>
  <c r="R204" i="9" s="1"/>
  <c r="E204" i="9"/>
  <c r="AC204" i="9" s="1"/>
  <c r="D204" i="9"/>
  <c r="C204" i="9"/>
  <c r="B204" i="9"/>
  <c r="A204" i="9"/>
  <c r="O203" i="9"/>
  <c r="N203" i="9"/>
  <c r="M203" i="9"/>
  <c r="L203" i="9"/>
  <c r="K203" i="9"/>
  <c r="Z203" i="9" s="1"/>
  <c r="AA203" i="9" s="1"/>
  <c r="J203" i="9"/>
  <c r="I203" i="9"/>
  <c r="H203" i="9"/>
  <c r="G203" i="9"/>
  <c r="F203" i="9"/>
  <c r="Q203" i="9" s="1"/>
  <c r="R203" i="9" s="1"/>
  <c r="E203" i="9"/>
  <c r="AC203" i="9" s="1"/>
  <c r="D203" i="9"/>
  <c r="C203" i="9"/>
  <c r="B203" i="9"/>
  <c r="A203" i="9"/>
  <c r="O202" i="9"/>
  <c r="N202" i="9"/>
  <c r="M202" i="9"/>
  <c r="L202" i="9"/>
  <c r="K202" i="9"/>
  <c r="Z202" i="9" s="1"/>
  <c r="AA202" i="9" s="1"/>
  <c r="J202" i="9"/>
  <c r="I202" i="9"/>
  <c r="H202" i="9"/>
  <c r="G202" i="9"/>
  <c r="T202" i="9" s="1"/>
  <c r="F202" i="9"/>
  <c r="Q202" i="9" s="1"/>
  <c r="R202" i="9" s="1"/>
  <c r="E202" i="9"/>
  <c r="AC202" i="9" s="1"/>
  <c r="D202" i="9"/>
  <c r="C202" i="9"/>
  <c r="B202" i="9"/>
  <c r="A202" i="9"/>
  <c r="O201" i="9"/>
  <c r="N201" i="9"/>
  <c r="M201" i="9"/>
  <c r="L201" i="9"/>
  <c r="K201" i="9"/>
  <c r="Z201" i="9" s="1"/>
  <c r="AA201" i="9" s="1"/>
  <c r="J201" i="9"/>
  <c r="I201" i="9"/>
  <c r="H201" i="9"/>
  <c r="G201" i="9"/>
  <c r="F201" i="9"/>
  <c r="Q201" i="9" s="1"/>
  <c r="R201" i="9" s="1"/>
  <c r="E201" i="9"/>
  <c r="AC201" i="9" s="1"/>
  <c r="D201" i="9"/>
  <c r="C201" i="9"/>
  <c r="B201" i="9"/>
  <c r="A201" i="9"/>
  <c r="O200" i="9"/>
  <c r="N200" i="9"/>
  <c r="M200" i="9"/>
  <c r="L200" i="9"/>
  <c r="K200" i="9"/>
  <c r="Z200" i="9" s="1"/>
  <c r="AA200" i="9" s="1"/>
  <c r="J200" i="9"/>
  <c r="I200" i="9"/>
  <c r="H200" i="9"/>
  <c r="G200" i="9"/>
  <c r="F200" i="9"/>
  <c r="Q200" i="9" s="1"/>
  <c r="R200" i="9" s="1"/>
  <c r="E200" i="9"/>
  <c r="AC200" i="9" s="1"/>
  <c r="D200" i="9"/>
  <c r="C200" i="9"/>
  <c r="B200" i="9"/>
  <c r="A200" i="9"/>
  <c r="O199" i="9"/>
  <c r="N199" i="9"/>
  <c r="M199" i="9"/>
  <c r="L199" i="9"/>
  <c r="K199" i="9"/>
  <c r="Z199" i="9" s="1"/>
  <c r="AA199" i="9" s="1"/>
  <c r="J199" i="9"/>
  <c r="I199" i="9"/>
  <c r="H199" i="9"/>
  <c r="G199" i="9"/>
  <c r="F199" i="9"/>
  <c r="Q199" i="9" s="1"/>
  <c r="R199" i="9" s="1"/>
  <c r="E199" i="9"/>
  <c r="AC199" i="9" s="1"/>
  <c r="D199" i="9"/>
  <c r="C199" i="9"/>
  <c r="B199" i="9"/>
  <c r="A199" i="9"/>
  <c r="O198" i="9"/>
  <c r="N198" i="9"/>
  <c r="M198" i="9"/>
  <c r="L198" i="9"/>
  <c r="K198" i="9"/>
  <c r="Z198" i="9" s="1"/>
  <c r="AA198" i="9" s="1"/>
  <c r="J198" i="9"/>
  <c r="I198" i="9"/>
  <c r="H198" i="9"/>
  <c r="G198" i="9"/>
  <c r="T198" i="9" s="1"/>
  <c r="F198" i="9"/>
  <c r="Q198" i="9" s="1"/>
  <c r="R198" i="9" s="1"/>
  <c r="E198" i="9"/>
  <c r="AC198" i="9" s="1"/>
  <c r="D198" i="9"/>
  <c r="C198" i="9"/>
  <c r="B198" i="9"/>
  <c r="A198" i="9"/>
  <c r="O197" i="9"/>
  <c r="N197" i="9"/>
  <c r="M197" i="9"/>
  <c r="L197" i="9"/>
  <c r="K197" i="9"/>
  <c r="Z197" i="9" s="1"/>
  <c r="AA197" i="9" s="1"/>
  <c r="J197" i="9"/>
  <c r="I197" i="9"/>
  <c r="H197" i="9"/>
  <c r="G197" i="9"/>
  <c r="F197" i="9"/>
  <c r="Q197" i="9" s="1"/>
  <c r="R197" i="9" s="1"/>
  <c r="E197" i="9"/>
  <c r="AC197" i="9" s="1"/>
  <c r="D197" i="9"/>
  <c r="C197" i="9"/>
  <c r="B197" i="9"/>
  <c r="A197" i="9"/>
  <c r="O196" i="9"/>
  <c r="N196" i="9"/>
  <c r="M196" i="9"/>
  <c r="L196" i="9"/>
  <c r="K196" i="9"/>
  <c r="Z196" i="9" s="1"/>
  <c r="AA196" i="9" s="1"/>
  <c r="J196" i="9"/>
  <c r="I196" i="9"/>
  <c r="H196" i="9"/>
  <c r="G196" i="9"/>
  <c r="T196" i="9" s="1"/>
  <c r="F196" i="9"/>
  <c r="Q196" i="9" s="1"/>
  <c r="R196" i="9" s="1"/>
  <c r="E196" i="9"/>
  <c r="AC196" i="9" s="1"/>
  <c r="D196" i="9"/>
  <c r="C196" i="9"/>
  <c r="B196" i="9"/>
  <c r="A196" i="9"/>
  <c r="O195" i="9"/>
  <c r="N195" i="9"/>
  <c r="M195" i="9"/>
  <c r="L195" i="9"/>
  <c r="K195" i="9"/>
  <c r="Z195" i="9" s="1"/>
  <c r="AA195" i="9" s="1"/>
  <c r="J195" i="9"/>
  <c r="I195" i="9"/>
  <c r="H195" i="9"/>
  <c r="G195" i="9"/>
  <c r="U195" i="9" s="1"/>
  <c r="F195" i="9"/>
  <c r="Q195" i="9" s="1"/>
  <c r="R195" i="9" s="1"/>
  <c r="E195" i="9"/>
  <c r="AC195" i="9" s="1"/>
  <c r="D195" i="9"/>
  <c r="C195" i="9"/>
  <c r="B195" i="9"/>
  <c r="A195" i="9"/>
  <c r="O194" i="9"/>
  <c r="N194" i="9"/>
  <c r="M194" i="9"/>
  <c r="L194" i="9"/>
  <c r="K194" i="9"/>
  <c r="Z194" i="9" s="1"/>
  <c r="AA194" i="9" s="1"/>
  <c r="J194" i="9"/>
  <c r="I194" i="9"/>
  <c r="H194" i="9"/>
  <c r="G194" i="9"/>
  <c r="F194" i="9"/>
  <c r="Q194" i="9" s="1"/>
  <c r="R194" i="9" s="1"/>
  <c r="E194" i="9"/>
  <c r="AC194" i="9" s="1"/>
  <c r="D194" i="9"/>
  <c r="C194" i="9"/>
  <c r="B194" i="9"/>
  <c r="A194" i="9"/>
  <c r="O193" i="9"/>
  <c r="N193" i="9"/>
  <c r="M193" i="9"/>
  <c r="L193" i="9"/>
  <c r="K193" i="9"/>
  <c r="Z193" i="9" s="1"/>
  <c r="AA193" i="9" s="1"/>
  <c r="J193" i="9"/>
  <c r="I193" i="9"/>
  <c r="H193" i="9"/>
  <c r="G193" i="9"/>
  <c r="U193" i="9" s="1"/>
  <c r="F193" i="9"/>
  <c r="Q193" i="9" s="1"/>
  <c r="R193" i="9" s="1"/>
  <c r="E193" i="9"/>
  <c r="AC193" i="9" s="1"/>
  <c r="D193" i="9"/>
  <c r="C193" i="9"/>
  <c r="B193" i="9"/>
  <c r="A193" i="9"/>
  <c r="O192" i="9"/>
  <c r="N192" i="9"/>
  <c r="M192" i="9"/>
  <c r="L192" i="9"/>
  <c r="K192" i="9"/>
  <c r="Z192" i="9" s="1"/>
  <c r="AA192" i="9" s="1"/>
  <c r="J192" i="9"/>
  <c r="X192" i="9" s="1"/>
  <c r="I192" i="9"/>
  <c r="H192" i="9"/>
  <c r="G192" i="9"/>
  <c r="F192" i="9"/>
  <c r="Q192" i="9" s="1"/>
  <c r="R192" i="9" s="1"/>
  <c r="E192" i="9"/>
  <c r="AC192" i="9" s="1"/>
  <c r="D192" i="9"/>
  <c r="C192" i="9"/>
  <c r="B192" i="9"/>
  <c r="A192" i="9"/>
  <c r="O191" i="9"/>
  <c r="N191" i="9"/>
  <c r="M191" i="9"/>
  <c r="L191" i="9"/>
  <c r="K191" i="9"/>
  <c r="Z191" i="9" s="1"/>
  <c r="AA191" i="9" s="1"/>
  <c r="J191" i="9"/>
  <c r="I191" i="9"/>
  <c r="H191" i="9"/>
  <c r="G191" i="9"/>
  <c r="U191" i="9" s="1"/>
  <c r="F191" i="9"/>
  <c r="Q191" i="9" s="1"/>
  <c r="R191" i="9" s="1"/>
  <c r="E191" i="9"/>
  <c r="AC191" i="9" s="1"/>
  <c r="D191" i="9"/>
  <c r="C191" i="9"/>
  <c r="B191" i="9"/>
  <c r="A191" i="9"/>
  <c r="O190" i="9"/>
  <c r="N190" i="9"/>
  <c r="M190" i="9"/>
  <c r="L190" i="9"/>
  <c r="K190" i="9"/>
  <c r="Z190" i="9" s="1"/>
  <c r="AA190" i="9" s="1"/>
  <c r="J190" i="9"/>
  <c r="I190" i="9"/>
  <c r="H190" i="9"/>
  <c r="G190" i="9"/>
  <c r="F190" i="9"/>
  <c r="Q190" i="9" s="1"/>
  <c r="R190" i="9" s="1"/>
  <c r="E190" i="9"/>
  <c r="AC190" i="9" s="1"/>
  <c r="D190" i="9"/>
  <c r="C190" i="9"/>
  <c r="B190" i="9"/>
  <c r="A190" i="9"/>
  <c r="O189" i="9"/>
  <c r="N189" i="9"/>
  <c r="M189" i="9"/>
  <c r="L189" i="9"/>
  <c r="K189" i="9"/>
  <c r="Z189" i="9" s="1"/>
  <c r="AA189" i="9" s="1"/>
  <c r="J189" i="9"/>
  <c r="I189" i="9"/>
  <c r="H189" i="9"/>
  <c r="G189" i="9"/>
  <c r="F189" i="9"/>
  <c r="Q189" i="9" s="1"/>
  <c r="R189" i="9" s="1"/>
  <c r="E189" i="9"/>
  <c r="AC189" i="9" s="1"/>
  <c r="D189" i="9"/>
  <c r="C189" i="9"/>
  <c r="B189" i="9"/>
  <c r="A189" i="9"/>
  <c r="O188" i="9"/>
  <c r="N188" i="9"/>
  <c r="M188" i="9"/>
  <c r="L188" i="9"/>
  <c r="K188" i="9"/>
  <c r="Z188" i="9" s="1"/>
  <c r="AA188" i="9" s="1"/>
  <c r="J188" i="9"/>
  <c r="X188" i="9" s="1"/>
  <c r="I188" i="9"/>
  <c r="H188" i="9"/>
  <c r="G188" i="9"/>
  <c r="F188" i="9"/>
  <c r="Q188" i="9" s="1"/>
  <c r="R188" i="9" s="1"/>
  <c r="E188" i="9"/>
  <c r="AC188" i="9" s="1"/>
  <c r="D188" i="9"/>
  <c r="C188" i="9"/>
  <c r="B188" i="9"/>
  <c r="A188" i="9"/>
  <c r="O187" i="9"/>
  <c r="N187" i="9"/>
  <c r="M187" i="9"/>
  <c r="L187" i="9"/>
  <c r="K187" i="9"/>
  <c r="Z187" i="9" s="1"/>
  <c r="AA187" i="9" s="1"/>
  <c r="J187" i="9"/>
  <c r="X187" i="9" s="1"/>
  <c r="I187" i="9"/>
  <c r="H187" i="9"/>
  <c r="G187" i="9"/>
  <c r="T187" i="9" s="1"/>
  <c r="F187" i="9"/>
  <c r="Q187" i="9" s="1"/>
  <c r="R187" i="9" s="1"/>
  <c r="E187" i="9"/>
  <c r="AC187" i="9" s="1"/>
  <c r="D187" i="9"/>
  <c r="C187" i="9"/>
  <c r="B187" i="9"/>
  <c r="A187" i="9"/>
  <c r="O186" i="9"/>
  <c r="N186" i="9"/>
  <c r="M186" i="9"/>
  <c r="L186" i="9"/>
  <c r="K186" i="9"/>
  <c r="Z186" i="9" s="1"/>
  <c r="AA186" i="9" s="1"/>
  <c r="J186" i="9"/>
  <c r="I186" i="9"/>
  <c r="H186" i="9"/>
  <c r="G186" i="9"/>
  <c r="F186" i="9"/>
  <c r="Q186" i="9" s="1"/>
  <c r="R186" i="9" s="1"/>
  <c r="E186" i="9"/>
  <c r="AC186" i="9" s="1"/>
  <c r="D186" i="9"/>
  <c r="C186" i="9"/>
  <c r="B186" i="9"/>
  <c r="A186" i="9"/>
  <c r="O185" i="9"/>
  <c r="N185" i="9"/>
  <c r="M185" i="9"/>
  <c r="L185" i="9"/>
  <c r="K185" i="9"/>
  <c r="Z185" i="9" s="1"/>
  <c r="AA185" i="9" s="1"/>
  <c r="J185" i="9"/>
  <c r="I185" i="9"/>
  <c r="H185" i="9"/>
  <c r="G185" i="9"/>
  <c r="U185" i="9" s="1"/>
  <c r="F185" i="9"/>
  <c r="Q185" i="9" s="1"/>
  <c r="R185" i="9" s="1"/>
  <c r="E185" i="9"/>
  <c r="AC185" i="9" s="1"/>
  <c r="D185" i="9"/>
  <c r="C185" i="9"/>
  <c r="B185" i="9"/>
  <c r="A185" i="9"/>
  <c r="O184" i="9"/>
  <c r="N184" i="9"/>
  <c r="M184" i="9"/>
  <c r="L184" i="9"/>
  <c r="K184" i="9"/>
  <c r="Z184" i="9" s="1"/>
  <c r="AA184" i="9" s="1"/>
  <c r="J184" i="9"/>
  <c r="X184" i="9" s="1"/>
  <c r="I184" i="9"/>
  <c r="H184" i="9"/>
  <c r="G184" i="9"/>
  <c r="F184" i="9"/>
  <c r="Q184" i="9" s="1"/>
  <c r="R184" i="9" s="1"/>
  <c r="E184" i="9"/>
  <c r="AC184" i="9" s="1"/>
  <c r="D184" i="9"/>
  <c r="C184" i="9"/>
  <c r="B184" i="9"/>
  <c r="A184" i="9"/>
  <c r="O183" i="9"/>
  <c r="N183" i="9"/>
  <c r="M183" i="9"/>
  <c r="L183" i="9"/>
  <c r="K183" i="9"/>
  <c r="Z183" i="9" s="1"/>
  <c r="AA183" i="9" s="1"/>
  <c r="J183" i="9"/>
  <c r="I183" i="9"/>
  <c r="H183" i="9"/>
  <c r="G183" i="9"/>
  <c r="U183" i="9" s="1"/>
  <c r="F183" i="9"/>
  <c r="Q183" i="9" s="1"/>
  <c r="R183" i="9" s="1"/>
  <c r="E183" i="9"/>
  <c r="AC183" i="9" s="1"/>
  <c r="D183" i="9"/>
  <c r="C183" i="9"/>
  <c r="B183" i="9"/>
  <c r="A183" i="9"/>
  <c r="O182" i="9"/>
  <c r="N182" i="9"/>
  <c r="M182" i="9"/>
  <c r="L182" i="9"/>
  <c r="K182" i="9"/>
  <c r="Z182" i="9" s="1"/>
  <c r="AA182" i="9" s="1"/>
  <c r="J182" i="9"/>
  <c r="I182" i="9"/>
  <c r="H182" i="9"/>
  <c r="G182" i="9"/>
  <c r="F182" i="9"/>
  <c r="Q182" i="9" s="1"/>
  <c r="R182" i="9" s="1"/>
  <c r="E182" i="9"/>
  <c r="AC182" i="9" s="1"/>
  <c r="D182" i="9"/>
  <c r="C182" i="9"/>
  <c r="B182" i="9"/>
  <c r="A182" i="9"/>
  <c r="O181" i="9"/>
  <c r="N181" i="9"/>
  <c r="M181" i="9"/>
  <c r="L181" i="9"/>
  <c r="K181" i="9"/>
  <c r="Z181" i="9" s="1"/>
  <c r="AA181" i="9" s="1"/>
  <c r="J181" i="9"/>
  <c r="X181" i="9" s="1"/>
  <c r="I181" i="9"/>
  <c r="H181" i="9"/>
  <c r="G181" i="9"/>
  <c r="F181" i="9"/>
  <c r="Q181" i="9" s="1"/>
  <c r="R181" i="9" s="1"/>
  <c r="E181" i="9"/>
  <c r="AC181" i="9" s="1"/>
  <c r="D181" i="9"/>
  <c r="C181" i="9"/>
  <c r="B181" i="9"/>
  <c r="A181" i="9"/>
  <c r="O180" i="9"/>
  <c r="N180" i="9"/>
  <c r="M180" i="9"/>
  <c r="L180" i="9"/>
  <c r="K180" i="9"/>
  <c r="Z180" i="9" s="1"/>
  <c r="AA180" i="9" s="1"/>
  <c r="J180" i="9"/>
  <c r="X180" i="9" s="1"/>
  <c r="I180" i="9"/>
  <c r="H180" i="9"/>
  <c r="G180" i="9"/>
  <c r="T180" i="9" s="1"/>
  <c r="S180" i="9" s="1"/>
  <c r="F180" i="9"/>
  <c r="Q180" i="9" s="1"/>
  <c r="R180" i="9" s="1"/>
  <c r="E180" i="9"/>
  <c r="AC180" i="9" s="1"/>
  <c r="D180" i="9"/>
  <c r="C180" i="9"/>
  <c r="B180" i="9"/>
  <c r="A180" i="9"/>
  <c r="O179" i="9"/>
  <c r="N179" i="9"/>
  <c r="M179" i="9"/>
  <c r="L179" i="9"/>
  <c r="K179" i="9"/>
  <c r="Z179" i="9" s="1"/>
  <c r="AA179" i="9" s="1"/>
  <c r="J179" i="9"/>
  <c r="X179" i="9" s="1"/>
  <c r="I179" i="9"/>
  <c r="H179" i="9"/>
  <c r="G179" i="9"/>
  <c r="U179" i="9" s="1"/>
  <c r="F179" i="9"/>
  <c r="Q179" i="9" s="1"/>
  <c r="R179" i="9" s="1"/>
  <c r="E179" i="9"/>
  <c r="AC179" i="9" s="1"/>
  <c r="D179" i="9"/>
  <c r="C179" i="9"/>
  <c r="B179" i="9"/>
  <c r="A179" i="9"/>
  <c r="O178" i="9"/>
  <c r="N178" i="9"/>
  <c r="M178" i="9"/>
  <c r="L178" i="9"/>
  <c r="K178" i="9"/>
  <c r="Z178" i="9" s="1"/>
  <c r="AA178" i="9" s="1"/>
  <c r="J178" i="9"/>
  <c r="I178" i="9"/>
  <c r="H178" i="9"/>
  <c r="G178" i="9"/>
  <c r="F178" i="9"/>
  <c r="Q178" i="9" s="1"/>
  <c r="R178" i="9" s="1"/>
  <c r="E178" i="9"/>
  <c r="AC178" i="9" s="1"/>
  <c r="D178" i="9"/>
  <c r="C178" i="9"/>
  <c r="B178" i="9"/>
  <c r="A178" i="9"/>
  <c r="O177" i="9"/>
  <c r="N177" i="9"/>
  <c r="M177" i="9"/>
  <c r="L177" i="9"/>
  <c r="K177" i="9"/>
  <c r="Z177" i="9" s="1"/>
  <c r="AA177" i="9" s="1"/>
  <c r="J177" i="9"/>
  <c r="I177" i="9"/>
  <c r="H177" i="9"/>
  <c r="G177" i="9"/>
  <c r="U177" i="9" s="1"/>
  <c r="F177" i="9"/>
  <c r="Q177" i="9" s="1"/>
  <c r="R177" i="9" s="1"/>
  <c r="E177" i="9"/>
  <c r="AC177" i="9" s="1"/>
  <c r="D177" i="9"/>
  <c r="C177" i="9"/>
  <c r="B177" i="9"/>
  <c r="A177" i="9"/>
  <c r="O176" i="9"/>
  <c r="N176" i="9"/>
  <c r="M176" i="9"/>
  <c r="L176" i="9"/>
  <c r="K176" i="9"/>
  <c r="Z176" i="9" s="1"/>
  <c r="AA176" i="9" s="1"/>
  <c r="J176" i="9"/>
  <c r="X176" i="9" s="1"/>
  <c r="I176" i="9"/>
  <c r="H176" i="9"/>
  <c r="G176" i="9"/>
  <c r="F176" i="9"/>
  <c r="Q176" i="9" s="1"/>
  <c r="R176" i="9" s="1"/>
  <c r="E176" i="9"/>
  <c r="AC176" i="9" s="1"/>
  <c r="D176" i="9"/>
  <c r="C176" i="9"/>
  <c r="B176" i="9"/>
  <c r="A176" i="9"/>
  <c r="O175" i="9"/>
  <c r="N175" i="9"/>
  <c r="M175" i="9"/>
  <c r="L175" i="9"/>
  <c r="K175" i="9"/>
  <c r="Z175" i="9" s="1"/>
  <c r="AA175" i="9" s="1"/>
  <c r="J175" i="9"/>
  <c r="I175" i="9"/>
  <c r="H175" i="9"/>
  <c r="G175" i="9"/>
  <c r="U175" i="9" s="1"/>
  <c r="F175" i="9"/>
  <c r="Q175" i="9" s="1"/>
  <c r="R175" i="9" s="1"/>
  <c r="E175" i="9"/>
  <c r="AC175" i="9" s="1"/>
  <c r="D175" i="9"/>
  <c r="C175" i="9"/>
  <c r="B175" i="9"/>
  <c r="A175" i="9"/>
  <c r="O174" i="9"/>
  <c r="N174" i="9"/>
  <c r="M174" i="9"/>
  <c r="L174" i="9"/>
  <c r="K174" i="9"/>
  <c r="Z174" i="9" s="1"/>
  <c r="AA174" i="9" s="1"/>
  <c r="J174" i="9"/>
  <c r="I174" i="9"/>
  <c r="H174" i="9"/>
  <c r="G174" i="9"/>
  <c r="F174" i="9"/>
  <c r="Q174" i="9" s="1"/>
  <c r="R174" i="9" s="1"/>
  <c r="E174" i="9"/>
  <c r="AC174" i="9" s="1"/>
  <c r="D174" i="9"/>
  <c r="C174" i="9"/>
  <c r="B174" i="9"/>
  <c r="A174" i="9"/>
  <c r="O173" i="9"/>
  <c r="N173" i="9"/>
  <c r="M173" i="9"/>
  <c r="L173" i="9"/>
  <c r="K173" i="9"/>
  <c r="Z173" i="9" s="1"/>
  <c r="AA173" i="9" s="1"/>
  <c r="J173" i="9"/>
  <c r="I173" i="9"/>
  <c r="H173" i="9"/>
  <c r="G173" i="9"/>
  <c r="F173" i="9"/>
  <c r="Q173" i="9" s="1"/>
  <c r="R173" i="9" s="1"/>
  <c r="E173" i="9"/>
  <c r="AC173" i="9" s="1"/>
  <c r="D173" i="9"/>
  <c r="C173" i="9"/>
  <c r="B173" i="9"/>
  <c r="A173" i="9"/>
  <c r="O172" i="9"/>
  <c r="N172" i="9"/>
  <c r="M172" i="9"/>
  <c r="L172" i="9"/>
  <c r="K172" i="9"/>
  <c r="Z172" i="9" s="1"/>
  <c r="AA172" i="9" s="1"/>
  <c r="J172" i="9"/>
  <c r="I172" i="9"/>
  <c r="H172" i="9"/>
  <c r="G172" i="9"/>
  <c r="F172" i="9"/>
  <c r="Q172" i="9" s="1"/>
  <c r="R172" i="9" s="1"/>
  <c r="E172" i="9"/>
  <c r="AC172" i="9" s="1"/>
  <c r="D172" i="9"/>
  <c r="C172" i="9"/>
  <c r="B172" i="9"/>
  <c r="A172" i="9"/>
  <c r="O171" i="9"/>
  <c r="N171" i="9"/>
  <c r="M171" i="9"/>
  <c r="L171" i="9"/>
  <c r="K171" i="9"/>
  <c r="Z171" i="9" s="1"/>
  <c r="AA171" i="9" s="1"/>
  <c r="J171" i="9"/>
  <c r="X171" i="9" s="1"/>
  <c r="I171" i="9"/>
  <c r="H171" i="9"/>
  <c r="G171" i="9"/>
  <c r="U171" i="9" s="1"/>
  <c r="F171" i="9"/>
  <c r="Q171" i="9" s="1"/>
  <c r="R171" i="9" s="1"/>
  <c r="E171" i="9"/>
  <c r="AC171" i="9" s="1"/>
  <c r="D171" i="9"/>
  <c r="C171" i="9"/>
  <c r="B171" i="9"/>
  <c r="A171" i="9"/>
  <c r="O170" i="9"/>
  <c r="N170" i="9"/>
  <c r="M170" i="9"/>
  <c r="L170" i="9"/>
  <c r="K170" i="9"/>
  <c r="Z170" i="9" s="1"/>
  <c r="AA170" i="9" s="1"/>
  <c r="J170" i="9"/>
  <c r="X170" i="9" s="1"/>
  <c r="I170" i="9"/>
  <c r="H170" i="9"/>
  <c r="G170" i="9"/>
  <c r="F170" i="9"/>
  <c r="Q170" i="9" s="1"/>
  <c r="R170" i="9" s="1"/>
  <c r="E170" i="9"/>
  <c r="AC170" i="9" s="1"/>
  <c r="D170" i="9"/>
  <c r="C170" i="9"/>
  <c r="B170" i="9"/>
  <c r="A170" i="9"/>
  <c r="O169" i="9"/>
  <c r="N169" i="9"/>
  <c r="M169" i="9"/>
  <c r="L169" i="9"/>
  <c r="K169" i="9"/>
  <c r="Z169" i="9" s="1"/>
  <c r="AA169" i="9" s="1"/>
  <c r="J169" i="9"/>
  <c r="I169" i="9"/>
  <c r="H169" i="9"/>
  <c r="G169" i="9"/>
  <c r="U169" i="9" s="1"/>
  <c r="F169" i="9"/>
  <c r="Q169" i="9" s="1"/>
  <c r="R169" i="9" s="1"/>
  <c r="E169" i="9"/>
  <c r="AC169" i="9" s="1"/>
  <c r="D169" i="9"/>
  <c r="C169" i="9"/>
  <c r="B169" i="9"/>
  <c r="A169" i="9"/>
  <c r="O168" i="9"/>
  <c r="N168" i="9"/>
  <c r="M168" i="9"/>
  <c r="L168" i="9"/>
  <c r="K168" i="9"/>
  <c r="Z168" i="9" s="1"/>
  <c r="AA168" i="9" s="1"/>
  <c r="J168" i="9"/>
  <c r="X168" i="9" s="1"/>
  <c r="I168" i="9"/>
  <c r="H168" i="9"/>
  <c r="G168" i="9"/>
  <c r="F168" i="9"/>
  <c r="Q168" i="9" s="1"/>
  <c r="R168" i="9" s="1"/>
  <c r="E168" i="9"/>
  <c r="AC168" i="9" s="1"/>
  <c r="D168" i="9"/>
  <c r="C168" i="9"/>
  <c r="B168" i="9"/>
  <c r="A168" i="9"/>
  <c r="O167" i="9"/>
  <c r="N167" i="9"/>
  <c r="M167" i="9"/>
  <c r="L167" i="9"/>
  <c r="K167" i="9"/>
  <c r="Z167" i="9" s="1"/>
  <c r="AA167" i="9" s="1"/>
  <c r="J167" i="9"/>
  <c r="I167" i="9"/>
  <c r="H167" i="9"/>
  <c r="G167" i="9"/>
  <c r="F167" i="9"/>
  <c r="Q167" i="9" s="1"/>
  <c r="R167" i="9" s="1"/>
  <c r="E167" i="9"/>
  <c r="AC167" i="9" s="1"/>
  <c r="D167" i="9"/>
  <c r="C167" i="9"/>
  <c r="B167" i="9"/>
  <c r="A167" i="9"/>
  <c r="O166" i="9"/>
  <c r="N166" i="9"/>
  <c r="M166" i="9"/>
  <c r="L166" i="9"/>
  <c r="K166" i="9"/>
  <c r="Z166" i="9" s="1"/>
  <c r="AA166" i="9" s="1"/>
  <c r="J166" i="9"/>
  <c r="I166" i="9"/>
  <c r="H166" i="9"/>
  <c r="G166" i="9"/>
  <c r="T166" i="9" s="1"/>
  <c r="F166" i="9"/>
  <c r="Q166" i="9" s="1"/>
  <c r="R166" i="9" s="1"/>
  <c r="E166" i="9"/>
  <c r="AC166" i="9" s="1"/>
  <c r="D166" i="9"/>
  <c r="C166" i="9"/>
  <c r="B166" i="9"/>
  <c r="A166" i="9"/>
  <c r="O165" i="9"/>
  <c r="N165" i="9"/>
  <c r="M165" i="9"/>
  <c r="L165" i="9"/>
  <c r="K165" i="9"/>
  <c r="Z165" i="9" s="1"/>
  <c r="AA165" i="9" s="1"/>
  <c r="J165" i="9"/>
  <c r="X165" i="9" s="1"/>
  <c r="I165" i="9"/>
  <c r="H165" i="9"/>
  <c r="G165" i="9"/>
  <c r="F165" i="9"/>
  <c r="Q165" i="9" s="1"/>
  <c r="R165" i="9" s="1"/>
  <c r="E165" i="9"/>
  <c r="AC165" i="9" s="1"/>
  <c r="D165" i="9"/>
  <c r="C165" i="9"/>
  <c r="B165" i="9"/>
  <c r="A165" i="9"/>
  <c r="O164" i="9"/>
  <c r="N164" i="9"/>
  <c r="M164" i="9"/>
  <c r="L164" i="9"/>
  <c r="K164" i="9"/>
  <c r="Z164" i="9" s="1"/>
  <c r="AA164" i="9" s="1"/>
  <c r="J164" i="9"/>
  <c r="I164" i="9"/>
  <c r="H164" i="9"/>
  <c r="G164" i="9"/>
  <c r="F164" i="9"/>
  <c r="Q164" i="9" s="1"/>
  <c r="R164" i="9" s="1"/>
  <c r="E164" i="9"/>
  <c r="AC164" i="9" s="1"/>
  <c r="D164" i="9"/>
  <c r="C164" i="9"/>
  <c r="B164" i="9"/>
  <c r="A164" i="9"/>
  <c r="O163" i="9"/>
  <c r="N163" i="9"/>
  <c r="M163" i="9"/>
  <c r="L163" i="9"/>
  <c r="K163" i="9"/>
  <c r="Z163" i="9" s="1"/>
  <c r="AA163" i="9" s="1"/>
  <c r="J163" i="9"/>
  <c r="X163" i="9" s="1"/>
  <c r="I163" i="9"/>
  <c r="H163" i="9"/>
  <c r="G163" i="9"/>
  <c r="F163" i="9"/>
  <c r="Q163" i="9" s="1"/>
  <c r="R163" i="9" s="1"/>
  <c r="E163" i="9"/>
  <c r="AC163" i="9" s="1"/>
  <c r="D163" i="9"/>
  <c r="C163" i="9"/>
  <c r="B163" i="9"/>
  <c r="A163" i="9"/>
  <c r="O162" i="9"/>
  <c r="N162" i="9"/>
  <c r="M162" i="9"/>
  <c r="L162" i="9"/>
  <c r="K162" i="9"/>
  <c r="Z162" i="9" s="1"/>
  <c r="AA162" i="9" s="1"/>
  <c r="J162" i="9"/>
  <c r="X162" i="9" s="1"/>
  <c r="I162" i="9"/>
  <c r="H162" i="9"/>
  <c r="G162" i="9"/>
  <c r="F162" i="9"/>
  <c r="Q162" i="9" s="1"/>
  <c r="R162" i="9" s="1"/>
  <c r="E162" i="9"/>
  <c r="AC162" i="9" s="1"/>
  <c r="D162" i="9"/>
  <c r="C162" i="9"/>
  <c r="B162" i="9"/>
  <c r="A162" i="9"/>
  <c r="O161" i="9"/>
  <c r="N161" i="9"/>
  <c r="M161" i="9"/>
  <c r="L161" i="9"/>
  <c r="K161" i="9"/>
  <c r="Z161" i="9" s="1"/>
  <c r="AA161" i="9" s="1"/>
  <c r="J161" i="9"/>
  <c r="I161" i="9"/>
  <c r="H161" i="9"/>
  <c r="G161" i="9"/>
  <c r="U161" i="9" s="1"/>
  <c r="F161" i="9"/>
  <c r="Q161" i="9" s="1"/>
  <c r="R161" i="9" s="1"/>
  <c r="E161" i="9"/>
  <c r="AC161" i="9" s="1"/>
  <c r="D161" i="9"/>
  <c r="C161" i="9"/>
  <c r="B161" i="9"/>
  <c r="A161" i="9"/>
  <c r="O160" i="9"/>
  <c r="N160" i="9"/>
  <c r="M160" i="9"/>
  <c r="L160" i="9"/>
  <c r="K160" i="9"/>
  <c r="Z160" i="9" s="1"/>
  <c r="AA160" i="9" s="1"/>
  <c r="J160" i="9"/>
  <c r="I160" i="9"/>
  <c r="H160" i="9"/>
  <c r="G160" i="9"/>
  <c r="F160" i="9"/>
  <c r="Q160" i="9" s="1"/>
  <c r="R160" i="9" s="1"/>
  <c r="E160" i="9"/>
  <c r="AC160" i="9" s="1"/>
  <c r="D160" i="9"/>
  <c r="C160" i="9"/>
  <c r="B160" i="9"/>
  <c r="A160" i="9"/>
  <c r="O159" i="9"/>
  <c r="N159" i="9"/>
  <c r="M159" i="9"/>
  <c r="L159" i="9"/>
  <c r="K159" i="9"/>
  <c r="Z159" i="9" s="1"/>
  <c r="AA159" i="9" s="1"/>
  <c r="J159" i="9"/>
  <c r="X159" i="9" s="1"/>
  <c r="I159" i="9"/>
  <c r="H159" i="9"/>
  <c r="G159" i="9"/>
  <c r="U159" i="9" s="1"/>
  <c r="F159" i="9"/>
  <c r="Q159" i="9" s="1"/>
  <c r="R159" i="9" s="1"/>
  <c r="E159" i="9"/>
  <c r="AC159" i="9" s="1"/>
  <c r="D159" i="9"/>
  <c r="C159" i="9"/>
  <c r="B159" i="9"/>
  <c r="A159" i="9"/>
  <c r="O158" i="9"/>
  <c r="N158" i="9"/>
  <c r="M158" i="9"/>
  <c r="L158" i="9"/>
  <c r="K158" i="9"/>
  <c r="Z158" i="9" s="1"/>
  <c r="AA158" i="9" s="1"/>
  <c r="J158" i="9"/>
  <c r="X158" i="9" s="1"/>
  <c r="I158" i="9"/>
  <c r="H158" i="9"/>
  <c r="G158" i="9"/>
  <c r="U158" i="9" s="1"/>
  <c r="F158" i="9"/>
  <c r="Q158" i="9" s="1"/>
  <c r="R158" i="9" s="1"/>
  <c r="E158" i="9"/>
  <c r="AC158" i="9" s="1"/>
  <c r="D158" i="9"/>
  <c r="C158" i="9"/>
  <c r="B158" i="9"/>
  <c r="A158" i="9"/>
  <c r="O157" i="9"/>
  <c r="N157" i="9"/>
  <c r="M157" i="9"/>
  <c r="L157" i="9"/>
  <c r="K157" i="9"/>
  <c r="Z157" i="9" s="1"/>
  <c r="AA157" i="9" s="1"/>
  <c r="J157" i="9"/>
  <c r="X157" i="9" s="1"/>
  <c r="I157" i="9"/>
  <c r="H157" i="9"/>
  <c r="G157" i="9"/>
  <c r="F157" i="9"/>
  <c r="Q157" i="9" s="1"/>
  <c r="R157" i="9" s="1"/>
  <c r="E157" i="9"/>
  <c r="AC157" i="9" s="1"/>
  <c r="D157" i="9"/>
  <c r="C157" i="9"/>
  <c r="B157" i="9"/>
  <c r="A157" i="9"/>
  <c r="O156" i="9"/>
  <c r="N156" i="9"/>
  <c r="M156" i="9"/>
  <c r="L156" i="9"/>
  <c r="K156" i="9"/>
  <c r="Z156" i="9" s="1"/>
  <c r="AA156" i="9" s="1"/>
  <c r="J156" i="9"/>
  <c r="X156" i="9" s="1"/>
  <c r="I156" i="9"/>
  <c r="H156" i="9"/>
  <c r="G156" i="9"/>
  <c r="U156" i="9" s="1"/>
  <c r="F156" i="9"/>
  <c r="Q156" i="9" s="1"/>
  <c r="R156" i="9" s="1"/>
  <c r="E156" i="9"/>
  <c r="AC156" i="9" s="1"/>
  <c r="D156" i="9"/>
  <c r="C156" i="9"/>
  <c r="B156" i="9"/>
  <c r="A156" i="9"/>
  <c r="O155" i="9"/>
  <c r="N155" i="9"/>
  <c r="M155" i="9"/>
  <c r="L155" i="9"/>
  <c r="K155" i="9"/>
  <c r="Z155" i="9" s="1"/>
  <c r="AA155" i="9" s="1"/>
  <c r="J155" i="9"/>
  <c r="I155" i="9"/>
  <c r="H155" i="9"/>
  <c r="G155" i="9"/>
  <c r="U155" i="9" s="1"/>
  <c r="F155" i="9"/>
  <c r="Q155" i="9" s="1"/>
  <c r="R155" i="9" s="1"/>
  <c r="E155" i="9"/>
  <c r="AC155" i="9" s="1"/>
  <c r="D155" i="9"/>
  <c r="C155" i="9"/>
  <c r="B155" i="9"/>
  <c r="A155" i="9"/>
  <c r="O154" i="9"/>
  <c r="N154" i="9"/>
  <c r="M154" i="9"/>
  <c r="L154" i="9"/>
  <c r="K154" i="9"/>
  <c r="Z154" i="9" s="1"/>
  <c r="AA154" i="9" s="1"/>
  <c r="J154" i="9"/>
  <c r="I154" i="9"/>
  <c r="H154" i="9"/>
  <c r="G154" i="9"/>
  <c r="T154" i="9" s="1"/>
  <c r="F154" i="9"/>
  <c r="Q154" i="9" s="1"/>
  <c r="R154" i="9" s="1"/>
  <c r="E154" i="9"/>
  <c r="AC154" i="9" s="1"/>
  <c r="D154" i="9"/>
  <c r="C154" i="9"/>
  <c r="B154" i="9"/>
  <c r="A154" i="9"/>
  <c r="O153" i="9"/>
  <c r="N153" i="9"/>
  <c r="M153" i="9"/>
  <c r="L153" i="9"/>
  <c r="K153" i="9"/>
  <c r="Z153" i="9" s="1"/>
  <c r="AA153" i="9" s="1"/>
  <c r="J153" i="9"/>
  <c r="X153" i="9" s="1"/>
  <c r="I153" i="9"/>
  <c r="H153" i="9"/>
  <c r="G153" i="9"/>
  <c r="T153" i="9" s="1"/>
  <c r="F153" i="9"/>
  <c r="Q153" i="9" s="1"/>
  <c r="R153" i="9" s="1"/>
  <c r="E153" i="9"/>
  <c r="AC153" i="9" s="1"/>
  <c r="D153" i="9"/>
  <c r="C153" i="9"/>
  <c r="B153" i="9"/>
  <c r="A153" i="9"/>
  <c r="O152" i="9"/>
  <c r="N152" i="9"/>
  <c r="M152" i="9"/>
  <c r="L152" i="9"/>
  <c r="K152" i="9"/>
  <c r="Z152" i="9" s="1"/>
  <c r="AA152" i="9" s="1"/>
  <c r="J152" i="9"/>
  <c r="I152" i="9"/>
  <c r="H152" i="9"/>
  <c r="G152" i="9"/>
  <c r="F152" i="9"/>
  <c r="Q152" i="9" s="1"/>
  <c r="R152" i="9" s="1"/>
  <c r="E152" i="9"/>
  <c r="AC152" i="9" s="1"/>
  <c r="D152" i="9"/>
  <c r="C152" i="9"/>
  <c r="B152" i="9"/>
  <c r="A152" i="9"/>
  <c r="O151" i="9"/>
  <c r="N151" i="9"/>
  <c r="M151" i="9"/>
  <c r="L151" i="9"/>
  <c r="K151" i="9"/>
  <c r="Z151" i="9" s="1"/>
  <c r="AA151" i="9" s="1"/>
  <c r="J151" i="9"/>
  <c r="I151" i="9"/>
  <c r="H151" i="9"/>
  <c r="G151" i="9"/>
  <c r="U151" i="9" s="1"/>
  <c r="F151" i="9"/>
  <c r="Q151" i="9" s="1"/>
  <c r="R151" i="9" s="1"/>
  <c r="E151" i="9"/>
  <c r="AC151" i="9" s="1"/>
  <c r="D151" i="9"/>
  <c r="C151" i="9"/>
  <c r="B151" i="9"/>
  <c r="A151" i="9"/>
  <c r="O150" i="9"/>
  <c r="N150" i="9"/>
  <c r="M150" i="9"/>
  <c r="L150" i="9"/>
  <c r="K150" i="9"/>
  <c r="Z150" i="9" s="1"/>
  <c r="AA150" i="9" s="1"/>
  <c r="J150" i="9"/>
  <c r="I150" i="9"/>
  <c r="H150" i="9"/>
  <c r="G150" i="9"/>
  <c r="T150" i="9" s="1"/>
  <c r="F150" i="9"/>
  <c r="Q150" i="9" s="1"/>
  <c r="R150" i="9" s="1"/>
  <c r="E150" i="9"/>
  <c r="AC150" i="9" s="1"/>
  <c r="D150" i="9"/>
  <c r="C150" i="9"/>
  <c r="B150" i="9"/>
  <c r="A150" i="9"/>
  <c r="O149" i="9"/>
  <c r="N149" i="9"/>
  <c r="M149" i="9"/>
  <c r="L149" i="9"/>
  <c r="K149" i="9"/>
  <c r="Z149" i="9" s="1"/>
  <c r="AA149" i="9" s="1"/>
  <c r="J149" i="9"/>
  <c r="X149" i="9" s="1"/>
  <c r="I149" i="9"/>
  <c r="H149" i="9"/>
  <c r="G149" i="9"/>
  <c r="F149" i="9"/>
  <c r="Q149" i="9" s="1"/>
  <c r="R149" i="9" s="1"/>
  <c r="E149" i="9"/>
  <c r="AC149" i="9" s="1"/>
  <c r="D149" i="9"/>
  <c r="C149" i="9"/>
  <c r="B149" i="9"/>
  <c r="A149" i="9"/>
  <c r="O148" i="9"/>
  <c r="N148" i="9"/>
  <c r="M148" i="9"/>
  <c r="L148" i="9"/>
  <c r="K148" i="9"/>
  <c r="Z148" i="9" s="1"/>
  <c r="AA148" i="9" s="1"/>
  <c r="J148" i="9"/>
  <c r="X148" i="9" s="1"/>
  <c r="I148" i="9"/>
  <c r="H148" i="9"/>
  <c r="G148" i="9"/>
  <c r="U148" i="9" s="1"/>
  <c r="F148" i="9"/>
  <c r="Q148" i="9" s="1"/>
  <c r="R148" i="9" s="1"/>
  <c r="E148" i="9"/>
  <c r="AC148" i="9" s="1"/>
  <c r="D148" i="9"/>
  <c r="C148" i="9"/>
  <c r="B148" i="9"/>
  <c r="A148" i="9"/>
  <c r="O147" i="9"/>
  <c r="N147" i="9"/>
  <c r="M147" i="9"/>
  <c r="L147" i="9"/>
  <c r="K147" i="9"/>
  <c r="Z147" i="9" s="1"/>
  <c r="AA147" i="9" s="1"/>
  <c r="J147" i="9"/>
  <c r="I147" i="9"/>
  <c r="H147" i="9"/>
  <c r="G147" i="9"/>
  <c r="T147" i="9" s="1"/>
  <c r="V147" i="9" s="1"/>
  <c r="F147" i="9"/>
  <c r="Q147" i="9" s="1"/>
  <c r="R147" i="9" s="1"/>
  <c r="E147" i="9"/>
  <c r="AC147" i="9" s="1"/>
  <c r="D147" i="9"/>
  <c r="C147" i="9"/>
  <c r="B147" i="9"/>
  <c r="A147" i="9"/>
  <c r="O146" i="9"/>
  <c r="N146" i="9"/>
  <c r="M146" i="9"/>
  <c r="L146" i="9"/>
  <c r="K146" i="9"/>
  <c r="Z146" i="9" s="1"/>
  <c r="AA146" i="9" s="1"/>
  <c r="J146" i="9"/>
  <c r="I146" i="9"/>
  <c r="H146" i="9"/>
  <c r="G146" i="9"/>
  <c r="F146" i="9"/>
  <c r="Q146" i="9" s="1"/>
  <c r="R146" i="9" s="1"/>
  <c r="E146" i="9"/>
  <c r="AC146" i="9" s="1"/>
  <c r="D146" i="9"/>
  <c r="C146" i="9"/>
  <c r="B146" i="9"/>
  <c r="A146" i="9"/>
  <c r="O145" i="9"/>
  <c r="N145" i="9"/>
  <c r="M145" i="9"/>
  <c r="L145" i="9"/>
  <c r="K145" i="9"/>
  <c r="Z145" i="9" s="1"/>
  <c r="AA145" i="9" s="1"/>
  <c r="J145" i="9"/>
  <c r="X145" i="9" s="1"/>
  <c r="I145" i="9"/>
  <c r="H145" i="9"/>
  <c r="G145" i="9"/>
  <c r="T145" i="9" s="1"/>
  <c r="V145" i="9" s="1"/>
  <c r="F145" i="9"/>
  <c r="Q145" i="9" s="1"/>
  <c r="R145" i="9" s="1"/>
  <c r="E145" i="9"/>
  <c r="AC145" i="9" s="1"/>
  <c r="D145" i="9"/>
  <c r="C145" i="9"/>
  <c r="B145" i="9"/>
  <c r="A145" i="9"/>
  <c r="O144" i="9"/>
  <c r="N144" i="9"/>
  <c r="M144" i="9"/>
  <c r="L144" i="9"/>
  <c r="K144" i="9"/>
  <c r="Z144" i="9" s="1"/>
  <c r="AA144" i="9" s="1"/>
  <c r="J144" i="9"/>
  <c r="X144" i="9" s="1"/>
  <c r="I144" i="9"/>
  <c r="H144" i="9"/>
  <c r="G144" i="9"/>
  <c r="F144" i="9"/>
  <c r="Q144" i="9" s="1"/>
  <c r="R144" i="9" s="1"/>
  <c r="E144" i="9"/>
  <c r="AC144" i="9" s="1"/>
  <c r="D144" i="9"/>
  <c r="C144" i="9"/>
  <c r="B144" i="9"/>
  <c r="A144" i="9"/>
  <c r="O143" i="9"/>
  <c r="N143" i="9"/>
  <c r="M143" i="9"/>
  <c r="L143" i="9"/>
  <c r="K143" i="9"/>
  <c r="Z143" i="9" s="1"/>
  <c r="AA143" i="9" s="1"/>
  <c r="J143" i="9"/>
  <c r="X143" i="9" s="1"/>
  <c r="I143" i="9"/>
  <c r="H143" i="9"/>
  <c r="G143" i="9"/>
  <c r="F143" i="9"/>
  <c r="Q143" i="9" s="1"/>
  <c r="R143" i="9" s="1"/>
  <c r="E143" i="9"/>
  <c r="AC143" i="9" s="1"/>
  <c r="D143" i="9"/>
  <c r="C143" i="9"/>
  <c r="B143" i="9"/>
  <c r="A143" i="9"/>
  <c r="O142" i="9"/>
  <c r="N142" i="9"/>
  <c r="M142" i="9"/>
  <c r="L142" i="9"/>
  <c r="K142" i="9"/>
  <c r="Z142" i="9" s="1"/>
  <c r="AA142" i="9" s="1"/>
  <c r="J142" i="9"/>
  <c r="I142" i="9"/>
  <c r="H142" i="9"/>
  <c r="G142" i="9"/>
  <c r="T142" i="9" s="1"/>
  <c r="S142" i="9" s="1"/>
  <c r="F142" i="9"/>
  <c r="Q142" i="9" s="1"/>
  <c r="R142" i="9" s="1"/>
  <c r="E142" i="9"/>
  <c r="AC142" i="9" s="1"/>
  <c r="D142" i="9"/>
  <c r="C142" i="9"/>
  <c r="B142" i="9"/>
  <c r="A142" i="9"/>
  <c r="O141" i="9"/>
  <c r="N141" i="9"/>
  <c r="M141" i="9"/>
  <c r="L141" i="9"/>
  <c r="K141" i="9"/>
  <c r="Z141" i="9" s="1"/>
  <c r="AA141" i="9" s="1"/>
  <c r="J141" i="9"/>
  <c r="X141" i="9" s="1"/>
  <c r="I141" i="9"/>
  <c r="H141" i="9"/>
  <c r="G141" i="9"/>
  <c r="F141" i="9"/>
  <c r="Q141" i="9" s="1"/>
  <c r="R141" i="9" s="1"/>
  <c r="E141" i="9"/>
  <c r="AC141" i="9" s="1"/>
  <c r="D141" i="9"/>
  <c r="C141" i="9"/>
  <c r="B141" i="9"/>
  <c r="A141" i="9"/>
  <c r="O140" i="9"/>
  <c r="N140" i="9"/>
  <c r="M140" i="9"/>
  <c r="L140" i="9"/>
  <c r="K140" i="9"/>
  <c r="Z140" i="9" s="1"/>
  <c r="AA140" i="9" s="1"/>
  <c r="J140" i="9"/>
  <c r="X140" i="9" s="1"/>
  <c r="I140" i="9"/>
  <c r="H140" i="9"/>
  <c r="G140" i="9"/>
  <c r="F140" i="9"/>
  <c r="Q140" i="9" s="1"/>
  <c r="R140" i="9" s="1"/>
  <c r="E140" i="9"/>
  <c r="AC140" i="9" s="1"/>
  <c r="D140" i="9"/>
  <c r="C140" i="9"/>
  <c r="B140" i="9"/>
  <c r="A140" i="9"/>
  <c r="O139" i="9"/>
  <c r="N139" i="9"/>
  <c r="M139" i="9"/>
  <c r="L139" i="9"/>
  <c r="K139" i="9"/>
  <c r="Z139" i="9" s="1"/>
  <c r="AA139" i="9" s="1"/>
  <c r="J139" i="9"/>
  <c r="I139" i="9"/>
  <c r="H139" i="9"/>
  <c r="G139" i="9"/>
  <c r="F139" i="9"/>
  <c r="Q139" i="9" s="1"/>
  <c r="R139" i="9" s="1"/>
  <c r="E139" i="9"/>
  <c r="AC139" i="9" s="1"/>
  <c r="D139" i="9"/>
  <c r="C139" i="9"/>
  <c r="B139" i="9"/>
  <c r="A139" i="9"/>
  <c r="O138" i="9"/>
  <c r="N138" i="9"/>
  <c r="M138" i="9"/>
  <c r="L138" i="9"/>
  <c r="K138" i="9"/>
  <c r="Z138" i="9" s="1"/>
  <c r="AA138" i="9" s="1"/>
  <c r="J138" i="9"/>
  <c r="I138" i="9"/>
  <c r="H138" i="9"/>
  <c r="G138" i="9"/>
  <c r="F138" i="9"/>
  <c r="Q138" i="9" s="1"/>
  <c r="R138" i="9" s="1"/>
  <c r="E138" i="9"/>
  <c r="AC138" i="9" s="1"/>
  <c r="D138" i="9"/>
  <c r="C138" i="9"/>
  <c r="B138" i="9"/>
  <c r="A138" i="9"/>
  <c r="O137" i="9"/>
  <c r="N137" i="9"/>
  <c r="M137" i="9"/>
  <c r="L137" i="9"/>
  <c r="K137" i="9"/>
  <c r="Z137" i="9" s="1"/>
  <c r="AA137" i="9" s="1"/>
  <c r="J137" i="9"/>
  <c r="X137" i="9" s="1"/>
  <c r="I137" i="9"/>
  <c r="H137" i="9"/>
  <c r="G137" i="9"/>
  <c r="U137" i="9" s="1"/>
  <c r="F137" i="9"/>
  <c r="Q137" i="9" s="1"/>
  <c r="R137" i="9" s="1"/>
  <c r="E137" i="9"/>
  <c r="AC137" i="9" s="1"/>
  <c r="D137" i="9"/>
  <c r="C137" i="9"/>
  <c r="B137" i="9"/>
  <c r="A137" i="9"/>
  <c r="O136" i="9"/>
  <c r="N136" i="9"/>
  <c r="M136" i="9"/>
  <c r="L136" i="9"/>
  <c r="K136" i="9"/>
  <c r="Z136" i="9" s="1"/>
  <c r="AA136" i="9" s="1"/>
  <c r="J136" i="9"/>
  <c r="X136" i="9" s="1"/>
  <c r="I136" i="9"/>
  <c r="H136" i="9"/>
  <c r="G136" i="9"/>
  <c r="F136" i="9"/>
  <c r="Q136" i="9" s="1"/>
  <c r="R136" i="9" s="1"/>
  <c r="E136" i="9"/>
  <c r="AC136" i="9" s="1"/>
  <c r="D136" i="9"/>
  <c r="C136" i="9"/>
  <c r="B136" i="9"/>
  <c r="A136" i="9"/>
  <c r="O135" i="9"/>
  <c r="N135" i="9"/>
  <c r="M135" i="9"/>
  <c r="L135" i="9"/>
  <c r="K135" i="9"/>
  <c r="Z135" i="9" s="1"/>
  <c r="AA135" i="9" s="1"/>
  <c r="J135" i="9"/>
  <c r="I135" i="9"/>
  <c r="H135" i="9"/>
  <c r="G135" i="9"/>
  <c r="T135" i="9" s="1"/>
  <c r="F135" i="9"/>
  <c r="Q135" i="9" s="1"/>
  <c r="R135" i="9" s="1"/>
  <c r="E135" i="9"/>
  <c r="AC135" i="9" s="1"/>
  <c r="D135" i="9"/>
  <c r="C135" i="9"/>
  <c r="B135" i="9"/>
  <c r="A135" i="9"/>
  <c r="O134" i="9"/>
  <c r="N134" i="9"/>
  <c r="M134" i="9"/>
  <c r="L134" i="9"/>
  <c r="K134" i="9"/>
  <c r="Z134" i="9" s="1"/>
  <c r="AA134" i="9" s="1"/>
  <c r="J134" i="9"/>
  <c r="I134" i="9"/>
  <c r="H134" i="9"/>
  <c r="G134" i="9"/>
  <c r="F134" i="9"/>
  <c r="Q134" i="9" s="1"/>
  <c r="R134" i="9" s="1"/>
  <c r="E134" i="9"/>
  <c r="AC134" i="9" s="1"/>
  <c r="D134" i="9"/>
  <c r="C134" i="9"/>
  <c r="B134" i="9"/>
  <c r="A134" i="9"/>
  <c r="O133" i="9"/>
  <c r="N133" i="9"/>
  <c r="M133" i="9"/>
  <c r="L133" i="9"/>
  <c r="K133" i="9"/>
  <c r="Z133" i="9" s="1"/>
  <c r="AA133" i="9" s="1"/>
  <c r="J133" i="9"/>
  <c r="X133" i="9" s="1"/>
  <c r="I133" i="9"/>
  <c r="H133" i="9"/>
  <c r="G133" i="9"/>
  <c r="F133" i="9"/>
  <c r="Q133" i="9" s="1"/>
  <c r="R133" i="9" s="1"/>
  <c r="E133" i="9"/>
  <c r="AC133" i="9" s="1"/>
  <c r="D133" i="9"/>
  <c r="C133" i="9"/>
  <c r="B133" i="9"/>
  <c r="A133" i="9"/>
  <c r="O132" i="9"/>
  <c r="N132" i="9"/>
  <c r="M132" i="9"/>
  <c r="L132" i="9"/>
  <c r="K132" i="9"/>
  <c r="Z132" i="9" s="1"/>
  <c r="AA132" i="9" s="1"/>
  <c r="J132" i="9"/>
  <c r="I132" i="9"/>
  <c r="H132" i="9"/>
  <c r="G132" i="9"/>
  <c r="U132" i="9" s="1"/>
  <c r="F132" i="9"/>
  <c r="Q132" i="9" s="1"/>
  <c r="R132" i="9" s="1"/>
  <c r="E132" i="9"/>
  <c r="AC132" i="9" s="1"/>
  <c r="D132" i="9"/>
  <c r="C132" i="9"/>
  <c r="B132" i="9"/>
  <c r="A132" i="9"/>
  <c r="O131" i="9"/>
  <c r="N131" i="9"/>
  <c r="M131" i="9"/>
  <c r="L131" i="9"/>
  <c r="K131" i="9"/>
  <c r="Z131" i="9" s="1"/>
  <c r="AA131" i="9" s="1"/>
  <c r="J131" i="9"/>
  <c r="I131" i="9"/>
  <c r="H131" i="9"/>
  <c r="G131" i="9"/>
  <c r="F131" i="9"/>
  <c r="Q131" i="9" s="1"/>
  <c r="R131" i="9" s="1"/>
  <c r="E131" i="9"/>
  <c r="AC131" i="9" s="1"/>
  <c r="D131" i="9"/>
  <c r="C131" i="9"/>
  <c r="B131" i="9"/>
  <c r="A131" i="9"/>
  <c r="O130" i="9"/>
  <c r="N130" i="9"/>
  <c r="M130" i="9"/>
  <c r="L130" i="9"/>
  <c r="K130" i="9"/>
  <c r="Z130" i="9" s="1"/>
  <c r="AA130" i="9" s="1"/>
  <c r="J130" i="9"/>
  <c r="I130" i="9"/>
  <c r="H130" i="9"/>
  <c r="G130" i="9"/>
  <c r="F130" i="9"/>
  <c r="Q130" i="9" s="1"/>
  <c r="R130" i="9" s="1"/>
  <c r="E130" i="9"/>
  <c r="AC130" i="9" s="1"/>
  <c r="D130" i="9"/>
  <c r="C130" i="9"/>
  <c r="B130" i="9"/>
  <c r="A130" i="9"/>
  <c r="O129" i="9"/>
  <c r="N129" i="9"/>
  <c r="M129" i="9"/>
  <c r="L129" i="9"/>
  <c r="K129" i="9"/>
  <c r="Z129" i="9" s="1"/>
  <c r="AA129" i="9" s="1"/>
  <c r="J129" i="9"/>
  <c r="X129" i="9" s="1"/>
  <c r="I129" i="9"/>
  <c r="H129" i="9"/>
  <c r="G129" i="9"/>
  <c r="F129" i="9"/>
  <c r="Q129" i="9" s="1"/>
  <c r="R129" i="9" s="1"/>
  <c r="E129" i="9"/>
  <c r="AC129" i="9" s="1"/>
  <c r="D129" i="9"/>
  <c r="C129" i="9"/>
  <c r="B129" i="9"/>
  <c r="A129" i="9"/>
  <c r="O128" i="9"/>
  <c r="N128" i="9"/>
  <c r="M128" i="9"/>
  <c r="L128" i="9"/>
  <c r="K128" i="9"/>
  <c r="Z128" i="9" s="1"/>
  <c r="AA128" i="9" s="1"/>
  <c r="J128" i="9"/>
  <c r="X128" i="9" s="1"/>
  <c r="I128" i="9"/>
  <c r="H128" i="9"/>
  <c r="G128" i="9"/>
  <c r="F128" i="9"/>
  <c r="Q128" i="9" s="1"/>
  <c r="R128" i="9" s="1"/>
  <c r="E128" i="9"/>
  <c r="AC128" i="9" s="1"/>
  <c r="D128" i="9"/>
  <c r="C128" i="9"/>
  <c r="B128" i="9"/>
  <c r="A128" i="9"/>
  <c r="O127" i="9"/>
  <c r="N127" i="9"/>
  <c r="M127" i="9"/>
  <c r="L127" i="9"/>
  <c r="K127" i="9"/>
  <c r="Z127" i="9" s="1"/>
  <c r="AA127" i="9" s="1"/>
  <c r="J127" i="9"/>
  <c r="X127" i="9" s="1"/>
  <c r="I127" i="9"/>
  <c r="H127" i="9"/>
  <c r="G127" i="9"/>
  <c r="T127" i="9" s="1"/>
  <c r="V127" i="9" s="1"/>
  <c r="F127" i="9"/>
  <c r="Q127" i="9" s="1"/>
  <c r="R127" i="9" s="1"/>
  <c r="E127" i="9"/>
  <c r="AC127" i="9" s="1"/>
  <c r="D127" i="9"/>
  <c r="C127" i="9"/>
  <c r="B127" i="9"/>
  <c r="A127" i="9"/>
  <c r="O126" i="9"/>
  <c r="N126" i="9"/>
  <c r="M126" i="9"/>
  <c r="L126" i="9"/>
  <c r="K126" i="9"/>
  <c r="Z126" i="9" s="1"/>
  <c r="AA126" i="9" s="1"/>
  <c r="J126" i="9"/>
  <c r="X126" i="9" s="1"/>
  <c r="I126" i="9"/>
  <c r="H126" i="9"/>
  <c r="G126" i="9"/>
  <c r="T126" i="9" s="1"/>
  <c r="S126" i="9" s="1"/>
  <c r="F126" i="9"/>
  <c r="Q126" i="9" s="1"/>
  <c r="R126" i="9" s="1"/>
  <c r="E126" i="9"/>
  <c r="AC126" i="9" s="1"/>
  <c r="D126" i="9"/>
  <c r="C126" i="9"/>
  <c r="B126" i="9"/>
  <c r="A126" i="9"/>
  <c r="O125" i="9"/>
  <c r="N125" i="9"/>
  <c r="M125" i="9"/>
  <c r="L125" i="9"/>
  <c r="K125" i="9"/>
  <c r="Z125" i="9" s="1"/>
  <c r="AA125" i="9" s="1"/>
  <c r="J125" i="9"/>
  <c r="X125" i="9" s="1"/>
  <c r="I125" i="9"/>
  <c r="H125" i="9"/>
  <c r="G125" i="9"/>
  <c r="F125" i="9"/>
  <c r="Q125" i="9" s="1"/>
  <c r="R125" i="9" s="1"/>
  <c r="E125" i="9"/>
  <c r="AC125" i="9" s="1"/>
  <c r="D125" i="9"/>
  <c r="C125" i="9"/>
  <c r="B125" i="9"/>
  <c r="A125" i="9"/>
  <c r="O124" i="9"/>
  <c r="N124" i="9"/>
  <c r="M124" i="9"/>
  <c r="L124" i="9"/>
  <c r="K124" i="9"/>
  <c r="Z124" i="9" s="1"/>
  <c r="AA124" i="9" s="1"/>
  <c r="J124" i="9"/>
  <c r="I124" i="9"/>
  <c r="H124" i="9"/>
  <c r="G124" i="9"/>
  <c r="T124" i="9" s="1"/>
  <c r="F124" i="9"/>
  <c r="Q124" i="9" s="1"/>
  <c r="R124" i="9" s="1"/>
  <c r="E124" i="9"/>
  <c r="AC124" i="9" s="1"/>
  <c r="D124" i="9"/>
  <c r="C124" i="9"/>
  <c r="B124" i="9"/>
  <c r="A124" i="9"/>
  <c r="O123" i="9"/>
  <c r="N123" i="9"/>
  <c r="M123" i="9"/>
  <c r="L123" i="9"/>
  <c r="K123" i="9"/>
  <c r="Z123" i="9" s="1"/>
  <c r="AA123" i="9" s="1"/>
  <c r="J123" i="9"/>
  <c r="X123" i="9" s="1"/>
  <c r="I123" i="9"/>
  <c r="H123" i="9"/>
  <c r="G123" i="9"/>
  <c r="F123" i="9"/>
  <c r="Q123" i="9" s="1"/>
  <c r="R123" i="9" s="1"/>
  <c r="E123" i="9"/>
  <c r="AC123" i="9" s="1"/>
  <c r="D123" i="9"/>
  <c r="C123" i="9"/>
  <c r="B123" i="9"/>
  <c r="A123" i="9"/>
  <c r="O122" i="9"/>
  <c r="N122" i="9"/>
  <c r="M122" i="9"/>
  <c r="L122" i="9"/>
  <c r="K122" i="9"/>
  <c r="Z122" i="9" s="1"/>
  <c r="AA122" i="9" s="1"/>
  <c r="J122" i="9"/>
  <c r="X122" i="9" s="1"/>
  <c r="I122" i="9"/>
  <c r="H122" i="9"/>
  <c r="G122" i="9"/>
  <c r="F122" i="9"/>
  <c r="Q122" i="9" s="1"/>
  <c r="R122" i="9" s="1"/>
  <c r="E122" i="9"/>
  <c r="AC122" i="9" s="1"/>
  <c r="D122" i="9"/>
  <c r="C122" i="9"/>
  <c r="B122" i="9"/>
  <c r="A122" i="9"/>
  <c r="O121" i="9"/>
  <c r="N121" i="9"/>
  <c r="M121" i="9"/>
  <c r="L121" i="9"/>
  <c r="K121" i="9"/>
  <c r="Z121" i="9" s="1"/>
  <c r="AA121" i="9" s="1"/>
  <c r="J121" i="9"/>
  <c r="I121" i="9"/>
  <c r="H121" i="9"/>
  <c r="G121" i="9"/>
  <c r="U121" i="9" s="1"/>
  <c r="F121" i="9"/>
  <c r="Q121" i="9" s="1"/>
  <c r="R121" i="9" s="1"/>
  <c r="E121" i="9"/>
  <c r="AC121" i="9" s="1"/>
  <c r="D121" i="9"/>
  <c r="C121" i="9"/>
  <c r="B121" i="9"/>
  <c r="A121" i="9"/>
  <c r="O120" i="9"/>
  <c r="N120" i="9"/>
  <c r="M120" i="9"/>
  <c r="L120" i="9"/>
  <c r="K120" i="9"/>
  <c r="Z120" i="9" s="1"/>
  <c r="AA120" i="9" s="1"/>
  <c r="J120" i="9"/>
  <c r="X120" i="9" s="1"/>
  <c r="I120" i="9"/>
  <c r="H120" i="9"/>
  <c r="G120" i="9"/>
  <c r="F120" i="9"/>
  <c r="Q120" i="9" s="1"/>
  <c r="R120" i="9" s="1"/>
  <c r="E120" i="9"/>
  <c r="AC120" i="9" s="1"/>
  <c r="D120" i="9"/>
  <c r="C120" i="9"/>
  <c r="B120" i="9"/>
  <c r="A120" i="9"/>
  <c r="O119" i="9"/>
  <c r="N119" i="9"/>
  <c r="M119" i="9"/>
  <c r="L119" i="9"/>
  <c r="K119" i="9"/>
  <c r="Z119" i="9" s="1"/>
  <c r="AA119" i="9" s="1"/>
  <c r="J119" i="9"/>
  <c r="I119" i="9"/>
  <c r="H119" i="9"/>
  <c r="G119" i="9"/>
  <c r="T119" i="9" s="1"/>
  <c r="V119" i="9" s="1"/>
  <c r="F119" i="9"/>
  <c r="Q119" i="9" s="1"/>
  <c r="R119" i="9" s="1"/>
  <c r="E119" i="9"/>
  <c r="AC119" i="9" s="1"/>
  <c r="D119" i="9"/>
  <c r="C119" i="9"/>
  <c r="B119" i="9"/>
  <c r="A119" i="9"/>
  <c r="O118" i="9"/>
  <c r="N118" i="9"/>
  <c r="M118" i="9"/>
  <c r="L118" i="9"/>
  <c r="K118" i="9"/>
  <c r="Z118" i="9" s="1"/>
  <c r="AA118" i="9" s="1"/>
  <c r="J118" i="9"/>
  <c r="X118" i="9" s="1"/>
  <c r="I118" i="9"/>
  <c r="H118" i="9"/>
  <c r="G118" i="9"/>
  <c r="F118" i="9"/>
  <c r="Q118" i="9" s="1"/>
  <c r="R118" i="9" s="1"/>
  <c r="E118" i="9"/>
  <c r="AC118" i="9" s="1"/>
  <c r="D118" i="9"/>
  <c r="C118" i="9"/>
  <c r="B118" i="9"/>
  <c r="A118" i="9"/>
  <c r="O117" i="9"/>
  <c r="N117" i="9"/>
  <c r="M117" i="9"/>
  <c r="L117" i="9"/>
  <c r="K117" i="9"/>
  <c r="Z117" i="9" s="1"/>
  <c r="AA117" i="9" s="1"/>
  <c r="J117" i="9"/>
  <c r="X117" i="9" s="1"/>
  <c r="I117" i="9"/>
  <c r="H117" i="9"/>
  <c r="G117" i="9"/>
  <c r="F117" i="9"/>
  <c r="Q117" i="9" s="1"/>
  <c r="R117" i="9" s="1"/>
  <c r="E117" i="9"/>
  <c r="AC117" i="9" s="1"/>
  <c r="D117" i="9"/>
  <c r="C117" i="9"/>
  <c r="B117" i="9"/>
  <c r="A117" i="9"/>
  <c r="O116" i="9"/>
  <c r="N116" i="9"/>
  <c r="M116" i="9"/>
  <c r="L116" i="9"/>
  <c r="K116" i="9"/>
  <c r="Z116" i="9" s="1"/>
  <c r="AA116" i="9" s="1"/>
  <c r="J116" i="9"/>
  <c r="X116" i="9" s="1"/>
  <c r="I116" i="9"/>
  <c r="H116" i="9"/>
  <c r="G116" i="9"/>
  <c r="F116" i="9"/>
  <c r="Q116" i="9" s="1"/>
  <c r="R116" i="9" s="1"/>
  <c r="E116" i="9"/>
  <c r="AC116" i="9" s="1"/>
  <c r="D116" i="9"/>
  <c r="C116" i="9"/>
  <c r="B116" i="9"/>
  <c r="A116" i="9"/>
  <c r="O115" i="9"/>
  <c r="N115" i="9"/>
  <c r="M115" i="9"/>
  <c r="L115" i="9"/>
  <c r="K115" i="9"/>
  <c r="Z115" i="9" s="1"/>
  <c r="AA115" i="9" s="1"/>
  <c r="J115" i="9"/>
  <c r="X115" i="9" s="1"/>
  <c r="I115" i="9"/>
  <c r="H115" i="9"/>
  <c r="G115" i="9"/>
  <c r="F115" i="9"/>
  <c r="Q115" i="9" s="1"/>
  <c r="R115" i="9" s="1"/>
  <c r="E115" i="9"/>
  <c r="AC115" i="9" s="1"/>
  <c r="D115" i="9"/>
  <c r="C115" i="9"/>
  <c r="B115" i="9"/>
  <c r="A115" i="9"/>
  <c r="O114" i="9"/>
  <c r="N114" i="9"/>
  <c r="M114" i="9"/>
  <c r="L114" i="9"/>
  <c r="K114" i="9"/>
  <c r="Z114" i="9" s="1"/>
  <c r="AA114" i="9" s="1"/>
  <c r="J114" i="9"/>
  <c r="X114" i="9" s="1"/>
  <c r="I114" i="9"/>
  <c r="H114" i="9"/>
  <c r="G114" i="9"/>
  <c r="U114" i="9" s="1"/>
  <c r="F114" i="9"/>
  <c r="Q114" i="9" s="1"/>
  <c r="R114" i="9" s="1"/>
  <c r="E114" i="9"/>
  <c r="AC114" i="9" s="1"/>
  <c r="D114" i="9"/>
  <c r="C114" i="9"/>
  <c r="B114" i="9"/>
  <c r="A114" i="9"/>
  <c r="O113" i="9"/>
  <c r="N113" i="9"/>
  <c r="M113" i="9"/>
  <c r="L113" i="9"/>
  <c r="K113" i="9"/>
  <c r="Z113" i="9" s="1"/>
  <c r="AA113" i="9" s="1"/>
  <c r="J113" i="9"/>
  <c r="I113" i="9"/>
  <c r="H113" i="9"/>
  <c r="G113" i="9"/>
  <c r="T113" i="9" s="1"/>
  <c r="V113" i="9" s="1"/>
  <c r="F113" i="9"/>
  <c r="Q113" i="9" s="1"/>
  <c r="R113" i="9" s="1"/>
  <c r="E113" i="9"/>
  <c r="AC113" i="9" s="1"/>
  <c r="D113" i="9"/>
  <c r="C113" i="9"/>
  <c r="B113" i="9"/>
  <c r="A113" i="9"/>
  <c r="O112" i="9"/>
  <c r="N112" i="9"/>
  <c r="M112" i="9"/>
  <c r="L112" i="9"/>
  <c r="K112" i="9"/>
  <c r="Z112" i="9" s="1"/>
  <c r="AA112" i="9" s="1"/>
  <c r="J112" i="9"/>
  <c r="X112" i="9" s="1"/>
  <c r="I112" i="9"/>
  <c r="H112" i="9"/>
  <c r="G112" i="9"/>
  <c r="F112" i="9"/>
  <c r="Q112" i="9" s="1"/>
  <c r="R112" i="9" s="1"/>
  <c r="E112" i="9"/>
  <c r="AC112" i="9" s="1"/>
  <c r="D112" i="9"/>
  <c r="C112" i="9"/>
  <c r="B112" i="9"/>
  <c r="A112" i="9"/>
  <c r="O111" i="9"/>
  <c r="N111" i="9"/>
  <c r="M111" i="9"/>
  <c r="L111" i="9"/>
  <c r="K111" i="9"/>
  <c r="Z111" i="9" s="1"/>
  <c r="AA111" i="9" s="1"/>
  <c r="J111" i="9"/>
  <c r="X111" i="9" s="1"/>
  <c r="I111" i="9"/>
  <c r="H111" i="9"/>
  <c r="G111" i="9"/>
  <c r="U111" i="9" s="1"/>
  <c r="F111" i="9"/>
  <c r="Q111" i="9" s="1"/>
  <c r="R111" i="9" s="1"/>
  <c r="E111" i="9"/>
  <c r="AC111" i="9" s="1"/>
  <c r="D111" i="9"/>
  <c r="C111" i="9"/>
  <c r="B111" i="9"/>
  <c r="A111" i="9"/>
  <c r="O110" i="9"/>
  <c r="N110" i="9"/>
  <c r="M110" i="9"/>
  <c r="L110" i="9"/>
  <c r="K110" i="9"/>
  <c r="Z110" i="9" s="1"/>
  <c r="AA110" i="9" s="1"/>
  <c r="J110" i="9"/>
  <c r="I110" i="9"/>
  <c r="H110" i="9"/>
  <c r="G110" i="9"/>
  <c r="T110" i="9" s="1"/>
  <c r="F110" i="9"/>
  <c r="Q110" i="9" s="1"/>
  <c r="R110" i="9" s="1"/>
  <c r="E110" i="9"/>
  <c r="AC110" i="9" s="1"/>
  <c r="D110" i="9"/>
  <c r="C110" i="9"/>
  <c r="B110" i="9"/>
  <c r="A110" i="9"/>
  <c r="O109" i="9"/>
  <c r="N109" i="9"/>
  <c r="M109" i="9"/>
  <c r="L109" i="9"/>
  <c r="K109" i="9"/>
  <c r="Z109" i="9" s="1"/>
  <c r="AA109" i="9" s="1"/>
  <c r="J109" i="9"/>
  <c r="I109" i="9"/>
  <c r="H109" i="9"/>
  <c r="G109" i="9"/>
  <c r="F109" i="9"/>
  <c r="Q109" i="9" s="1"/>
  <c r="R109" i="9" s="1"/>
  <c r="E109" i="9"/>
  <c r="AC109" i="9" s="1"/>
  <c r="D109" i="9"/>
  <c r="C109" i="9"/>
  <c r="B109" i="9"/>
  <c r="A109" i="9"/>
  <c r="O108" i="9"/>
  <c r="N108" i="9"/>
  <c r="M108" i="9"/>
  <c r="L108" i="9"/>
  <c r="K108" i="9"/>
  <c r="Z108" i="9" s="1"/>
  <c r="AA108" i="9" s="1"/>
  <c r="J108" i="9"/>
  <c r="I108" i="9"/>
  <c r="H108" i="9"/>
  <c r="G108" i="9"/>
  <c r="U108" i="9" s="1"/>
  <c r="F108" i="9"/>
  <c r="Q108" i="9" s="1"/>
  <c r="R108" i="9" s="1"/>
  <c r="E108" i="9"/>
  <c r="AC108" i="9" s="1"/>
  <c r="D108" i="9"/>
  <c r="C108" i="9"/>
  <c r="B108" i="9"/>
  <c r="A108" i="9"/>
  <c r="O107" i="9"/>
  <c r="N107" i="9"/>
  <c r="M107" i="9"/>
  <c r="L107" i="9"/>
  <c r="K107" i="9"/>
  <c r="Z107" i="9" s="1"/>
  <c r="AA107" i="9" s="1"/>
  <c r="J107" i="9"/>
  <c r="X107" i="9" s="1"/>
  <c r="I107" i="9"/>
  <c r="H107" i="9"/>
  <c r="G107" i="9"/>
  <c r="U107" i="9" s="1"/>
  <c r="F107" i="9"/>
  <c r="Q107" i="9" s="1"/>
  <c r="R107" i="9" s="1"/>
  <c r="E107" i="9"/>
  <c r="AC107" i="9" s="1"/>
  <c r="D107" i="9"/>
  <c r="C107" i="9"/>
  <c r="B107" i="9"/>
  <c r="A107" i="9"/>
  <c r="O106" i="9"/>
  <c r="N106" i="9"/>
  <c r="M106" i="9"/>
  <c r="L106" i="9"/>
  <c r="K106" i="9"/>
  <c r="Z106" i="9" s="1"/>
  <c r="AA106" i="9" s="1"/>
  <c r="J106" i="9"/>
  <c r="X106" i="9" s="1"/>
  <c r="I106" i="9"/>
  <c r="H106" i="9"/>
  <c r="G106" i="9"/>
  <c r="T106" i="9" s="1"/>
  <c r="F106" i="9"/>
  <c r="Q106" i="9" s="1"/>
  <c r="R106" i="9" s="1"/>
  <c r="E106" i="9"/>
  <c r="AC106" i="9" s="1"/>
  <c r="D106" i="9"/>
  <c r="C106" i="9"/>
  <c r="B106" i="9"/>
  <c r="A106" i="9"/>
  <c r="O105" i="9"/>
  <c r="N105" i="9"/>
  <c r="M105" i="9"/>
  <c r="L105" i="9"/>
  <c r="K105" i="9"/>
  <c r="Z105" i="9" s="1"/>
  <c r="AA105" i="9" s="1"/>
  <c r="J105" i="9"/>
  <c r="I105" i="9"/>
  <c r="H105" i="9"/>
  <c r="G105" i="9"/>
  <c r="T105" i="9" s="1"/>
  <c r="F105" i="9"/>
  <c r="Q105" i="9" s="1"/>
  <c r="R105" i="9" s="1"/>
  <c r="E105" i="9"/>
  <c r="AC105" i="9" s="1"/>
  <c r="D105" i="9"/>
  <c r="C105" i="9"/>
  <c r="B105" i="9"/>
  <c r="A105" i="9"/>
  <c r="O104" i="9"/>
  <c r="N104" i="9"/>
  <c r="M104" i="9"/>
  <c r="L104" i="9"/>
  <c r="K104" i="9"/>
  <c r="Z104" i="9" s="1"/>
  <c r="AA104" i="9" s="1"/>
  <c r="J104" i="9"/>
  <c r="I104" i="9"/>
  <c r="H104" i="9"/>
  <c r="G104" i="9"/>
  <c r="F104" i="9"/>
  <c r="Q104" i="9" s="1"/>
  <c r="R104" i="9" s="1"/>
  <c r="E104" i="9"/>
  <c r="AC104" i="9" s="1"/>
  <c r="D104" i="9"/>
  <c r="C104" i="9"/>
  <c r="B104" i="9"/>
  <c r="A104" i="9"/>
  <c r="O103" i="9"/>
  <c r="N103" i="9"/>
  <c r="M103" i="9"/>
  <c r="L103" i="9"/>
  <c r="K103" i="9"/>
  <c r="Z103" i="9" s="1"/>
  <c r="AA103" i="9" s="1"/>
  <c r="J103" i="9"/>
  <c r="I103" i="9"/>
  <c r="H103" i="9"/>
  <c r="G103" i="9"/>
  <c r="T103" i="9" s="1"/>
  <c r="F103" i="9"/>
  <c r="Q103" i="9" s="1"/>
  <c r="R103" i="9" s="1"/>
  <c r="E103" i="9"/>
  <c r="AC103" i="9" s="1"/>
  <c r="D103" i="9"/>
  <c r="C103" i="9"/>
  <c r="B103" i="9"/>
  <c r="A103" i="9"/>
  <c r="O102" i="9"/>
  <c r="N102" i="9"/>
  <c r="M102" i="9"/>
  <c r="L102" i="9"/>
  <c r="K102" i="9"/>
  <c r="Z102" i="9" s="1"/>
  <c r="AA102" i="9" s="1"/>
  <c r="J102" i="9"/>
  <c r="I102" i="9"/>
  <c r="H102" i="9"/>
  <c r="G102" i="9"/>
  <c r="T102" i="9" s="1"/>
  <c r="S102" i="9" s="1"/>
  <c r="F102" i="9"/>
  <c r="Q102" i="9" s="1"/>
  <c r="R102" i="9" s="1"/>
  <c r="E102" i="9"/>
  <c r="AC102" i="9" s="1"/>
  <c r="D102" i="9"/>
  <c r="C102" i="9"/>
  <c r="B102" i="9"/>
  <c r="A102" i="9"/>
  <c r="O101" i="9"/>
  <c r="N101" i="9"/>
  <c r="M101" i="9"/>
  <c r="L101" i="9"/>
  <c r="K101" i="9"/>
  <c r="Z101" i="9" s="1"/>
  <c r="AA101" i="9" s="1"/>
  <c r="J101" i="9"/>
  <c r="X101" i="9" s="1"/>
  <c r="I101" i="9"/>
  <c r="H101" i="9"/>
  <c r="G101" i="9"/>
  <c r="F101" i="9"/>
  <c r="Q101" i="9" s="1"/>
  <c r="R101" i="9" s="1"/>
  <c r="E101" i="9"/>
  <c r="AC101" i="9" s="1"/>
  <c r="D101" i="9"/>
  <c r="C101" i="9"/>
  <c r="B101" i="9"/>
  <c r="A101" i="9"/>
  <c r="O100" i="9"/>
  <c r="N100" i="9"/>
  <c r="M100" i="9"/>
  <c r="L100" i="9"/>
  <c r="K100" i="9"/>
  <c r="Z100" i="9" s="1"/>
  <c r="AA100" i="9" s="1"/>
  <c r="J100" i="9"/>
  <c r="I100" i="9"/>
  <c r="H100" i="9"/>
  <c r="G100" i="9"/>
  <c r="T100" i="9" s="1"/>
  <c r="S100" i="9" s="1"/>
  <c r="F100" i="9"/>
  <c r="Q100" i="9" s="1"/>
  <c r="R100" i="9" s="1"/>
  <c r="E100" i="9"/>
  <c r="AC100" i="9" s="1"/>
  <c r="D100" i="9"/>
  <c r="C100" i="9"/>
  <c r="B100" i="9"/>
  <c r="A100" i="9"/>
  <c r="O99" i="9"/>
  <c r="N99" i="9"/>
  <c r="M99" i="9"/>
  <c r="L99" i="9"/>
  <c r="K99" i="9"/>
  <c r="Z99" i="9" s="1"/>
  <c r="AA99" i="9" s="1"/>
  <c r="J99" i="9"/>
  <c r="X99" i="9" s="1"/>
  <c r="I99" i="9"/>
  <c r="H99" i="9"/>
  <c r="G99" i="9"/>
  <c r="F99" i="9"/>
  <c r="Q99" i="9" s="1"/>
  <c r="R99" i="9" s="1"/>
  <c r="E99" i="9"/>
  <c r="AC99" i="9" s="1"/>
  <c r="D99" i="9"/>
  <c r="C99" i="9"/>
  <c r="B99" i="9"/>
  <c r="A99" i="9"/>
  <c r="O98" i="9"/>
  <c r="N98" i="9"/>
  <c r="M98" i="9"/>
  <c r="L98" i="9"/>
  <c r="K98" i="9"/>
  <c r="Z98" i="9" s="1"/>
  <c r="AA98" i="9" s="1"/>
  <c r="J98" i="9"/>
  <c r="I98" i="9"/>
  <c r="H98" i="9"/>
  <c r="G98" i="9"/>
  <c r="T98" i="9" s="1"/>
  <c r="S98" i="9" s="1"/>
  <c r="F98" i="9"/>
  <c r="Q98" i="9" s="1"/>
  <c r="R98" i="9" s="1"/>
  <c r="E98" i="9"/>
  <c r="AC98" i="9" s="1"/>
  <c r="D98" i="9"/>
  <c r="C98" i="9"/>
  <c r="B98" i="9"/>
  <c r="A98" i="9"/>
  <c r="O97" i="9"/>
  <c r="N97" i="9"/>
  <c r="M97" i="9"/>
  <c r="L97" i="9"/>
  <c r="K97" i="9"/>
  <c r="Z97" i="9" s="1"/>
  <c r="AA97" i="9" s="1"/>
  <c r="J97" i="9"/>
  <c r="X97" i="9" s="1"/>
  <c r="I97" i="9"/>
  <c r="H97" i="9"/>
  <c r="G97" i="9"/>
  <c r="F97" i="9"/>
  <c r="Q97" i="9" s="1"/>
  <c r="R97" i="9" s="1"/>
  <c r="E97" i="9"/>
  <c r="AC97" i="9" s="1"/>
  <c r="D97" i="9"/>
  <c r="C97" i="9"/>
  <c r="B97" i="9"/>
  <c r="A97" i="9"/>
  <c r="O96" i="9"/>
  <c r="N96" i="9"/>
  <c r="M96" i="9"/>
  <c r="L96" i="9"/>
  <c r="K96" i="9"/>
  <c r="Z96" i="9" s="1"/>
  <c r="AA96" i="9" s="1"/>
  <c r="J96" i="9"/>
  <c r="I96" i="9"/>
  <c r="H96" i="9"/>
  <c r="G96" i="9"/>
  <c r="F96" i="9"/>
  <c r="Q96" i="9" s="1"/>
  <c r="R96" i="9" s="1"/>
  <c r="E96" i="9"/>
  <c r="AC96" i="9" s="1"/>
  <c r="D96" i="9"/>
  <c r="C96" i="9"/>
  <c r="B96" i="9"/>
  <c r="A96" i="9"/>
  <c r="O95" i="9"/>
  <c r="N95" i="9"/>
  <c r="M95" i="9"/>
  <c r="L95" i="9"/>
  <c r="K95" i="9"/>
  <c r="Z95" i="9" s="1"/>
  <c r="AA95" i="9" s="1"/>
  <c r="J95" i="9"/>
  <c r="X95" i="9" s="1"/>
  <c r="I95" i="9"/>
  <c r="H95" i="9"/>
  <c r="G95" i="9"/>
  <c r="F95" i="9"/>
  <c r="Q95" i="9" s="1"/>
  <c r="R95" i="9" s="1"/>
  <c r="E95" i="9"/>
  <c r="AC95" i="9" s="1"/>
  <c r="D95" i="9"/>
  <c r="C95" i="9"/>
  <c r="B95" i="9"/>
  <c r="A95" i="9"/>
  <c r="O94" i="9"/>
  <c r="N94" i="9"/>
  <c r="M94" i="9"/>
  <c r="L94" i="9"/>
  <c r="K94" i="9"/>
  <c r="Z94" i="9" s="1"/>
  <c r="AA94" i="9" s="1"/>
  <c r="J94" i="9"/>
  <c r="I94" i="9"/>
  <c r="H94" i="9"/>
  <c r="G94" i="9"/>
  <c r="T94" i="9" s="1"/>
  <c r="S94" i="9" s="1"/>
  <c r="F94" i="9"/>
  <c r="Q94" i="9" s="1"/>
  <c r="R94" i="9" s="1"/>
  <c r="E94" i="9"/>
  <c r="AC94" i="9" s="1"/>
  <c r="D94" i="9"/>
  <c r="C94" i="9"/>
  <c r="B94" i="9"/>
  <c r="A94" i="9"/>
  <c r="O93" i="9"/>
  <c r="N93" i="9"/>
  <c r="M93" i="9"/>
  <c r="L93" i="9"/>
  <c r="K93" i="9"/>
  <c r="Z93" i="9" s="1"/>
  <c r="AA93" i="9" s="1"/>
  <c r="J93" i="9"/>
  <c r="X93" i="9" s="1"/>
  <c r="I93" i="9"/>
  <c r="H93" i="9"/>
  <c r="G93" i="9"/>
  <c r="F93" i="9"/>
  <c r="Q93" i="9" s="1"/>
  <c r="R93" i="9" s="1"/>
  <c r="E93" i="9"/>
  <c r="AC93" i="9" s="1"/>
  <c r="D93" i="9"/>
  <c r="C93" i="9"/>
  <c r="B93" i="9"/>
  <c r="A93" i="9"/>
  <c r="O92" i="9"/>
  <c r="N92" i="9"/>
  <c r="M92" i="9"/>
  <c r="L92" i="9"/>
  <c r="K92" i="9"/>
  <c r="Z92" i="9" s="1"/>
  <c r="AA92" i="9" s="1"/>
  <c r="J92" i="9"/>
  <c r="I92" i="9"/>
  <c r="H92" i="9"/>
  <c r="G92" i="9"/>
  <c r="T92" i="9" s="1"/>
  <c r="S92" i="9" s="1"/>
  <c r="F92" i="9"/>
  <c r="Q92" i="9" s="1"/>
  <c r="R92" i="9" s="1"/>
  <c r="E92" i="9"/>
  <c r="AC92" i="9" s="1"/>
  <c r="D92" i="9"/>
  <c r="C92" i="9"/>
  <c r="B92" i="9"/>
  <c r="A92" i="9"/>
  <c r="O91" i="9"/>
  <c r="N91" i="9"/>
  <c r="M91" i="9"/>
  <c r="L91" i="9"/>
  <c r="K91" i="9"/>
  <c r="Z91" i="9" s="1"/>
  <c r="AA91" i="9" s="1"/>
  <c r="J91" i="9"/>
  <c r="X91" i="9" s="1"/>
  <c r="I91" i="9"/>
  <c r="H91" i="9"/>
  <c r="G91" i="9"/>
  <c r="F91" i="9"/>
  <c r="Q91" i="9" s="1"/>
  <c r="R91" i="9" s="1"/>
  <c r="E91" i="9"/>
  <c r="AC91" i="9" s="1"/>
  <c r="D91" i="9"/>
  <c r="C91" i="9"/>
  <c r="B91" i="9"/>
  <c r="A91" i="9"/>
  <c r="O90" i="9"/>
  <c r="N90" i="9"/>
  <c r="M90" i="9"/>
  <c r="L90" i="9"/>
  <c r="K90" i="9"/>
  <c r="Z90" i="9" s="1"/>
  <c r="AA90" i="9" s="1"/>
  <c r="J90" i="9"/>
  <c r="I90" i="9"/>
  <c r="H90" i="9"/>
  <c r="G90" i="9"/>
  <c r="F90" i="9"/>
  <c r="Q90" i="9" s="1"/>
  <c r="R90" i="9" s="1"/>
  <c r="E90" i="9"/>
  <c r="AC90" i="9" s="1"/>
  <c r="D90" i="9"/>
  <c r="C90" i="9"/>
  <c r="B90" i="9"/>
  <c r="A90" i="9"/>
  <c r="O89" i="9"/>
  <c r="N89" i="9"/>
  <c r="M89" i="9"/>
  <c r="L89" i="9"/>
  <c r="K89" i="9"/>
  <c r="Z89" i="9" s="1"/>
  <c r="AA89" i="9" s="1"/>
  <c r="J89" i="9"/>
  <c r="I89" i="9"/>
  <c r="H89" i="9"/>
  <c r="G89" i="9"/>
  <c r="F89" i="9"/>
  <c r="Q89" i="9" s="1"/>
  <c r="R89" i="9" s="1"/>
  <c r="E89" i="9"/>
  <c r="AC89" i="9" s="1"/>
  <c r="D89" i="9"/>
  <c r="C89" i="9"/>
  <c r="B89" i="9"/>
  <c r="A89" i="9"/>
  <c r="O88" i="9"/>
  <c r="N88" i="9"/>
  <c r="M88" i="9"/>
  <c r="L88" i="9"/>
  <c r="K88" i="9"/>
  <c r="Z88" i="9" s="1"/>
  <c r="AA88" i="9" s="1"/>
  <c r="J88" i="9"/>
  <c r="I88" i="9"/>
  <c r="H88" i="9"/>
  <c r="G88" i="9"/>
  <c r="F88" i="9"/>
  <c r="Q88" i="9" s="1"/>
  <c r="R88" i="9" s="1"/>
  <c r="E88" i="9"/>
  <c r="AC88" i="9" s="1"/>
  <c r="D88" i="9"/>
  <c r="C88" i="9"/>
  <c r="B88" i="9"/>
  <c r="A88" i="9"/>
  <c r="O87" i="9"/>
  <c r="N87" i="9"/>
  <c r="M87" i="9"/>
  <c r="L87" i="9"/>
  <c r="K87" i="9"/>
  <c r="Z87" i="9" s="1"/>
  <c r="AA87" i="9" s="1"/>
  <c r="J87" i="9"/>
  <c r="X87" i="9" s="1"/>
  <c r="I87" i="9"/>
  <c r="H87" i="9"/>
  <c r="G87" i="9"/>
  <c r="T87" i="9" s="1"/>
  <c r="F87" i="9"/>
  <c r="Q87" i="9" s="1"/>
  <c r="R87" i="9" s="1"/>
  <c r="E87" i="9"/>
  <c r="AC87" i="9" s="1"/>
  <c r="D87" i="9"/>
  <c r="C87" i="9"/>
  <c r="B87" i="9"/>
  <c r="A87" i="9"/>
  <c r="O86" i="9"/>
  <c r="N86" i="9"/>
  <c r="M86" i="9"/>
  <c r="L86" i="9"/>
  <c r="K86" i="9"/>
  <c r="Z86" i="9" s="1"/>
  <c r="AA86" i="9" s="1"/>
  <c r="J86" i="9"/>
  <c r="I86" i="9"/>
  <c r="H86" i="9"/>
  <c r="G86" i="9"/>
  <c r="U86" i="9" s="1"/>
  <c r="F86" i="9"/>
  <c r="Q86" i="9" s="1"/>
  <c r="R86" i="9" s="1"/>
  <c r="E86" i="9"/>
  <c r="AC86" i="9" s="1"/>
  <c r="D86" i="9"/>
  <c r="C86" i="9"/>
  <c r="B86" i="9"/>
  <c r="A86" i="9"/>
  <c r="O85" i="9"/>
  <c r="N85" i="9"/>
  <c r="M85" i="9"/>
  <c r="L85" i="9"/>
  <c r="K85" i="9"/>
  <c r="Z85" i="9" s="1"/>
  <c r="AA85" i="9" s="1"/>
  <c r="J85" i="9"/>
  <c r="X85" i="9" s="1"/>
  <c r="I85" i="9"/>
  <c r="H85" i="9"/>
  <c r="G85" i="9"/>
  <c r="F85" i="9"/>
  <c r="Q85" i="9" s="1"/>
  <c r="R85" i="9" s="1"/>
  <c r="E85" i="9"/>
  <c r="AC85" i="9" s="1"/>
  <c r="D85" i="9"/>
  <c r="C85" i="9"/>
  <c r="B85" i="9"/>
  <c r="A85" i="9"/>
  <c r="O84" i="9"/>
  <c r="N84" i="9"/>
  <c r="M84" i="9"/>
  <c r="L84" i="9"/>
  <c r="K84" i="9"/>
  <c r="Z84" i="9" s="1"/>
  <c r="AA84" i="9" s="1"/>
  <c r="J84" i="9"/>
  <c r="I84" i="9"/>
  <c r="H84" i="9"/>
  <c r="G84" i="9"/>
  <c r="F84" i="9"/>
  <c r="Q84" i="9" s="1"/>
  <c r="R84" i="9" s="1"/>
  <c r="E84" i="9"/>
  <c r="AC84" i="9" s="1"/>
  <c r="D84" i="9"/>
  <c r="C84" i="9"/>
  <c r="B84" i="9"/>
  <c r="A84" i="9"/>
  <c r="O83" i="9"/>
  <c r="N83" i="9"/>
  <c r="M83" i="9"/>
  <c r="L83" i="9"/>
  <c r="K83" i="9"/>
  <c r="Z83" i="9" s="1"/>
  <c r="AA83" i="9" s="1"/>
  <c r="J83" i="9"/>
  <c r="I83" i="9"/>
  <c r="H83" i="9"/>
  <c r="G83" i="9"/>
  <c r="U83" i="9" s="1"/>
  <c r="F83" i="9"/>
  <c r="Q83" i="9" s="1"/>
  <c r="R83" i="9" s="1"/>
  <c r="E83" i="9"/>
  <c r="AC83" i="9" s="1"/>
  <c r="D83" i="9"/>
  <c r="C83" i="9"/>
  <c r="B83" i="9"/>
  <c r="A83" i="9"/>
  <c r="O82" i="9"/>
  <c r="N82" i="9"/>
  <c r="M82" i="9"/>
  <c r="L82" i="9"/>
  <c r="K82" i="9"/>
  <c r="Z82" i="9" s="1"/>
  <c r="AA82" i="9" s="1"/>
  <c r="J82" i="9"/>
  <c r="I82" i="9"/>
  <c r="H82" i="9"/>
  <c r="G82" i="9"/>
  <c r="T82" i="9" s="1"/>
  <c r="F82" i="9"/>
  <c r="Q82" i="9" s="1"/>
  <c r="R82" i="9" s="1"/>
  <c r="E82" i="9"/>
  <c r="AC82" i="9" s="1"/>
  <c r="D82" i="9"/>
  <c r="C82" i="9"/>
  <c r="B82" i="9"/>
  <c r="A82" i="9"/>
  <c r="O81" i="9"/>
  <c r="N81" i="9"/>
  <c r="M81" i="9"/>
  <c r="L81" i="9"/>
  <c r="K81" i="9"/>
  <c r="Z81" i="9" s="1"/>
  <c r="AA81" i="9" s="1"/>
  <c r="J81" i="9"/>
  <c r="X81" i="9" s="1"/>
  <c r="I81" i="9"/>
  <c r="H81" i="9"/>
  <c r="G81" i="9"/>
  <c r="U81" i="9" s="1"/>
  <c r="F81" i="9"/>
  <c r="Q81" i="9" s="1"/>
  <c r="R81" i="9" s="1"/>
  <c r="E81" i="9"/>
  <c r="AC81" i="9" s="1"/>
  <c r="D81" i="9"/>
  <c r="C81" i="9"/>
  <c r="B81" i="9"/>
  <c r="A81" i="9"/>
  <c r="O80" i="9"/>
  <c r="N80" i="9"/>
  <c r="M80" i="9"/>
  <c r="L80" i="9"/>
  <c r="K80" i="9"/>
  <c r="Z80" i="9" s="1"/>
  <c r="AA80" i="9" s="1"/>
  <c r="J80" i="9"/>
  <c r="I80" i="9"/>
  <c r="H80" i="9"/>
  <c r="G80" i="9"/>
  <c r="F80" i="9"/>
  <c r="Q80" i="9" s="1"/>
  <c r="R80" i="9" s="1"/>
  <c r="E80" i="9"/>
  <c r="AC80" i="9" s="1"/>
  <c r="D80" i="9"/>
  <c r="C80" i="9"/>
  <c r="B80" i="9"/>
  <c r="A80" i="9"/>
  <c r="O79" i="9"/>
  <c r="N79" i="9"/>
  <c r="M79" i="9"/>
  <c r="L79" i="9"/>
  <c r="K79" i="9"/>
  <c r="Z79" i="9" s="1"/>
  <c r="AA79" i="9" s="1"/>
  <c r="J79" i="9"/>
  <c r="X79" i="9" s="1"/>
  <c r="I79" i="9"/>
  <c r="H79" i="9"/>
  <c r="G79" i="9"/>
  <c r="U79" i="9" s="1"/>
  <c r="F79" i="9"/>
  <c r="Q79" i="9" s="1"/>
  <c r="R79" i="9" s="1"/>
  <c r="E79" i="9"/>
  <c r="AC79" i="9" s="1"/>
  <c r="D79" i="9"/>
  <c r="C79" i="9"/>
  <c r="B79" i="9"/>
  <c r="A79" i="9"/>
  <c r="O78" i="9"/>
  <c r="N78" i="9"/>
  <c r="M78" i="9"/>
  <c r="L78" i="9"/>
  <c r="K78" i="9"/>
  <c r="Z78" i="9" s="1"/>
  <c r="AA78" i="9" s="1"/>
  <c r="J78" i="9"/>
  <c r="X78" i="9" s="1"/>
  <c r="I78" i="9"/>
  <c r="H78" i="9"/>
  <c r="G78" i="9"/>
  <c r="F78" i="9"/>
  <c r="Q78" i="9" s="1"/>
  <c r="R78" i="9" s="1"/>
  <c r="E78" i="9"/>
  <c r="AC78" i="9" s="1"/>
  <c r="D78" i="9"/>
  <c r="C78" i="9"/>
  <c r="B78" i="9"/>
  <c r="A78" i="9"/>
  <c r="O77" i="9"/>
  <c r="N77" i="9"/>
  <c r="M77" i="9"/>
  <c r="L77" i="9"/>
  <c r="K77" i="9"/>
  <c r="Z77" i="9" s="1"/>
  <c r="AA77" i="9" s="1"/>
  <c r="J77" i="9"/>
  <c r="I77" i="9"/>
  <c r="H77" i="9"/>
  <c r="G77" i="9"/>
  <c r="F77" i="9"/>
  <c r="Q77" i="9" s="1"/>
  <c r="R77" i="9" s="1"/>
  <c r="E77" i="9"/>
  <c r="AC77" i="9" s="1"/>
  <c r="D77" i="9"/>
  <c r="C77" i="9"/>
  <c r="B77" i="9"/>
  <c r="A77" i="9"/>
  <c r="O76" i="9"/>
  <c r="N76" i="9"/>
  <c r="M76" i="9"/>
  <c r="L76" i="9"/>
  <c r="K76" i="9"/>
  <c r="Z76" i="9" s="1"/>
  <c r="AA76" i="9" s="1"/>
  <c r="J76" i="9"/>
  <c r="X76" i="9" s="1"/>
  <c r="I76" i="9"/>
  <c r="H76" i="9"/>
  <c r="G76" i="9"/>
  <c r="F76" i="9"/>
  <c r="Q76" i="9" s="1"/>
  <c r="R76" i="9" s="1"/>
  <c r="E76" i="9"/>
  <c r="AC76" i="9" s="1"/>
  <c r="D76" i="9"/>
  <c r="C76" i="9"/>
  <c r="B76" i="9"/>
  <c r="A76" i="9"/>
  <c r="O75" i="9"/>
  <c r="N75" i="9"/>
  <c r="M75" i="9"/>
  <c r="L75" i="9"/>
  <c r="K75" i="9"/>
  <c r="Z75" i="9" s="1"/>
  <c r="AA75" i="9" s="1"/>
  <c r="J75" i="9"/>
  <c r="I75" i="9"/>
  <c r="H75" i="9"/>
  <c r="G75" i="9"/>
  <c r="U75" i="9" s="1"/>
  <c r="F75" i="9"/>
  <c r="Q75" i="9" s="1"/>
  <c r="R75" i="9" s="1"/>
  <c r="E75" i="9"/>
  <c r="AC75" i="9" s="1"/>
  <c r="D75" i="9"/>
  <c r="C75" i="9"/>
  <c r="B75" i="9"/>
  <c r="A75" i="9"/>
  <c r="O74" i="9"/>
  <c r="N74" i="9"/>
  <c r="M74" i="9"/>
  <c r="L74" i="9"/>
  <c r="K74" i="9"/>
  <c r="Z74" i="9" s="1"/>
  <c r="AA74" i="9" s="1"/>
  <c r="J74" i="9"/>
  <c r="I74" i="9"/>
  <c r="H74" i="9"/>
  <c r="G74" i="9"/>
  <c r="T74" i="9" s="1"/>
  <c r="F74" i="9"/>
  <c r="Q74" i="9" s="1"/>
  <c r="R74" i="9" s="1"/>
  <c r="E74" i="9"/>
  <c r="AC74" i="9" s="1"/>
  <c r="D74" i="9"/>
  <c r="C74" i="9"/>
  <c r="B74" i="9"/>
  <c r="A74" i="9"/>
  <c r="O73" i="9"/>
  <c r="N73" i="9"/>
  <c r="M73" i="9"/>
  <c r="L73" i="9"/>
  <c r="K73" i="9"/>
  <c r="Z73" i="9" s="1"/>
  <c r="AA73" i="9" s="1"/>
  <c r="J73" i="9"/>
  <c r="X73" i="9" s="1"/>
  <c r="I73" i="9"/>
  <c r="H73" i="9"/>
  <c r="G73" i="9"/>
  <c r="F73" i="9"/>
  <c r="Q73" i="9" s="1"/>
  <c r="R73" i="9" s="1"/>
  <c r="E73" i="9"/>
  <c r="AC73" i="9" s="1"/>
  <c r="D73" i="9"/>
  <c r="C73" i="9"/>
  <c r="B73" i="9"/>
  <c r="A73" i="9"/>
  <c r="O72" i="9"/>
  <c r="N72" i="9"/>
  <c r="M72" i="9"/>
  <c r="L72" i="9"/>
  <c r="K72" i="9"/>
  <c r="Z72" i="9" s="1"/>
  <c r="AA72" i="9" s="1"/>
  <c r="J72" i="9"/>
  <c r="I72" i="9"/>
  <c r="H72" i="9"/>
  <c r="G72" i="9"/>
  <c r="F72" i="9"/>
  <c r="Q72" i="9" s="1"/>
  <c r="R72" i="9" s="1"/>
  <c r="E72" i="9"/>
  <c r="AC72" i="9" s="1"/>
  <c r="D72" i="9"/>
  <c r="C72" i="9"/>
  <c r="B72" i="9"/>
  <c r="A72" i="9"/>
  <c r="O71" i="9"/>
  <c r="N71" i="9"/>
  <c r="M71" i="9"/>
  <c r="L71" i="9"/>
  <c r="K71" i="9"/>
  <c r="Z71" i="9" s="1"/>
  <c r="AA71" i="9" s="1"/>
  <c r="J71" i="9"/>
  <c r="X71" i="9" s="1"/>
  <c r="I71" i="9"/>
  <c r="H71" i="9"/>
  <c r="G71" i="9"/>
  <c r="T71" i="9" s="1"/>
  <c r="S71" i="9" s="1"/>
  <c r="F71" i="9"/>
  <c r="Q71" i="9" s="1"/>
  <c r="R71" i="9" s="1"/>
  <c r="E71" i="9"/>
  <c r="AC71" i="9" s="1"/>
  <c r="D71" i="9"/>
  <c r="C71" i="9"/>
  <c r="B71" i="9"/>
  <c r="A71" i="9"/>
  <c r="O70" i="9"/>
  <c r="N70" i="9"/>
  <c r="M70" i="9"/>
  <c r="L70" i="9"/>
  <c r="K70" i="9"/>
  <c r="Z70" i="9" s="1"/>
  <c r="AA70" i="9" s="1"/>
  <c r="J70" i="9"/>
  <c r="X70" i="9" s="1"/>
  <c r="I70" i="9"/>
  <c r="H70" i="9"/>
  <c r="G70" i="9"/>
  <c r="U70" i="9" s="1"/>
  <c r="F70" i="9"/>
  <c r="Q70" i="9" s="1"/>
  <c r="R70" i="9" s="1"/>
  <c r="E70" i="9"/>
  <c r="AC70" i="9" s="1"/>
  <c r="D70" i="9"/>
  <c r="C70" i="9"/>
  <c r="B70" i="9"/>
  <c r="A70" i="9"/>
  <c r="O69" i="9"/>
  <c r="N69" i="9"/>
  <c r="M69" i="9"/>
  <c r="L69" i="9"/>
  <c r="K69" i="9"/>
  <c r="Z69" i="9" s="1"/>
  <c r="AA69" i="9" s="1"/>
  <c r="J69" i="9"/>
  <c r="X69" i="9" s="1"/>
  <c r="I69" i="9"/>
  <c r="H69" i="9"/>
  <c r="G69" i="9"/>
  <c r="F69" i="9"/>
  <c r="Q69" i="9" s="1"/>
  <c r="R69" i="9" s="1"/>
  <c r="E69" i="9"/>
  <c r="AC69" i="9" s="1"/>
  <c r="D69" i="9"/>
  <c r="C69" i="9"/>
  <c r="B69" i="9"/>
  <c r="A69" i="9"/>
  <c r="O68" i="9"/>
  <c r="N68" i="9"/>
  <c r="M68" i="9"/>
  <c r="L68" i="9"/>
  <c r="K68" i="9"/>
  <c r="Z68" i="9" s="1"/>
  <c r="AA68" i="9" s="1"/>
  <c r="J68" i="9"/>
  <c r="I68" i="9"/>
  <c r="H68" i="9"/>
  <c r="G68" i="9"/>
  <c r="U68" i="9" s="1"/>
  <c r="F68" i="9"/>
  <c r="Q68" i="9" s="1"/>
  <c r="R68" i="9" s="1"/>
  <c r="E68" i="9"/>
  <c r="AC68" i="9" s="1"/>
  <c r="D68" i="9"/>
  <c r="C68" i="9"/>
  <c r="B68" i="9"/>
  <c r="A68" i="9"/>
  <c r="O67" i="9"/>
  <c r="N67" i="9"/>
  <c r="M67" i="9"/>
  <c r="L67" i="9"/>
  <c r="K67" i="9"/>
  <c r="Z67" i="9" s="1"/>
  <c r="AA67" i="9" s="1"/>
  <c r="J67" i="9"/>
  <c r="I67" i="9"/>
  <c r="H67" i="9"/>
  <c r="G67" i="9"/>
  <c r="F67" i="9"/>
  <c r="Q67" i="9" s="1"/>
  <c r="R67" i="9" s="1"/>
  <c r="E67" i="9"/>
  <c r="AC67" i="9" s="1"/>
  <c r="D67" i="9"/>
  <c r="C67" i="9"/>
  <c r="B67" i="9"/>
  <c r="A67" i="9"/>
  <c r="O66" i="9"/>
  <c r="N66" i="9"/>
  <c r="M66" i="9"/>
  <c r="L66" i="9"/>
  <c r="K66" i="9"/>
  <c r="Z66" i="9" s="1"/>
  <c r="AA66" i="9" s="1"/>
  <c r="J66" i="9"/>
  <c r="I66" i="9"/>
  <c r="H66" i="9"/>
  <c r="G66" i="9"/>
  <c r="F66" i="9"/>
  <c r="Q66" i="9" s="1"/>
  <c r="R66" i="9" s="1"/>
  <c r="E66" i="9"/>
  <c r="AC66" i="9" s="1"/>
  <c r="D66" i="9"/>
  <c r="C66" i="9"/>
  <c r="B66" i="9"/>
  <c r="A66" i="9"/>
  <c r="O65" i="9"/>
  <c r="N65" i="9"/>
  <c r="M65" i="9"/>
  <c r="L65" i="9"/>
  <c r="K65" i="9"/>
  <c r="Z65" i="9" s="1"/>
  <c r="AA65" i="9" s="1"/>
  <c r="J65" i="9"/>
  <c r="I65" i="9"/>
  <c r="H65" i="9"/>
  <c r="G65" i="9"/>
  <c r="U65" i="9" s="1"/>
  <c r="F65" i="9"/>
  <c r="Q65" i="9" s="1"/>
  <c r="R65" i="9" s="1"/>
  <c r="E65" i="9"/>
  <c r="AC65" i="9" s="1"/>
  <c r="D65" i="9"/>
  <c r="C65" i="9"/>
  <c r="B65" i="9"/>
  <c r="A65" i="9"/>
  <c r="O64" i="9"/>
  <c r="N64" i="9"/>
  <c r="M64" i="9"/>
  <c r="L64" i="9"/>
  <c r="K64" i="9"/>
  <c r="Z64" i="9" s="1"/>
  <c r="AA64" i="9" s="1"/>
  <c r="J64" i="9"/>
  <c r="I64" i="9"/>
  <c r="H64" i="9"/>
  <c r="G64" i="9"/>
  <c r="F64" i="9"/>
  <c r="Q64" i="9" s="1"/>
  <c r="R64" i="9" s="1"/>
  <c r="E64" i="9"/>
  <c r="AC64" i="9" s="1"/>
  <c r="D64" i="9"/>
  <c r="C64" i="9"/>
  <c r="B64" i="9"/>
  <c r="A64" i="9"/>
  <c r="O63" i="9"/>
  <c r="N63" i="9"/>
  <c r="M63" i="9"/>
  <c r="L63" i="9"/>
  <c r="K63" i="9"/>
  <c r="Z63" i="9" s="1"/>
  <c r="AA63" i="9" s="1"/>
  <c r="J63" i="9"/>
  <c r="I63" i="9"/>
  <c r="H63" i="9"/>
  <c r="G63" i="9"/>
  <c r="U63" i="9" s="1"/>
  <c r="F63" i="9"/>
  <c r="Q63" i="9" s="1"/>
  <c r="R63" i="9" s="1"/>
  <c r="E63" i="9"/>
  <c r="AC63" i="9" s="1"/>
  <c r="D63" i="9"/>
  <c r="C63" i="9"/>
  <c r="B63" i="9"/>
  <c r="A63" i="9"/>
  <c r="O62" i="9"/>
  <c r="N62" i="9"/>
  <c r="M62" i="9"/>
  <c r="L62" i="9"/>
  <c r="K62" i="9"/>
  <c r="Z62" i="9" s="1"/>
  <c r="AA62" i="9" s="1"/>
  <c r="J62" i="9"/>
  <c r="X62" i="9" s="1"/>
  <c r="I62" i="9"/>
  <c r="H62" i="9"/>
  <c r="G62" i="9"/>
  <c r="U62" i="9" s="1"/>
  <c r="F62" i="9"/>
  <c r="Q62" i="9" s="1"/>
  <c r="R62" i="9" s="1"/>
  <c r="E62" i="9"/>
  <c r="AC62" i="9" s="1"/>
  <c r="D62" i="9"/>
  <c r="C62" i="9"/>
  <c r="B62" i="9"/>
  <c r="A62" i="9"/>
  <c r="O61" i="9"/>
  <c r="N61" i="9"/>
  <c r="M61" i="9"/>
  <c r="L61" i="9"/>
  <c r="K61" i="9"/>
  <c r="Z61" i="9" s="1"/>
  <c r="AA61" i="9" s="1"/>
  <c r="J61" i="9"/>
  <c r="X61" i="9" s="1"/>
  <c r="I61" i="9"/>
  <c r="H61" i="9"/>
  <c r="G61" i="9"/>
  <c r="F61" i="9"/>
  <c r="Q61" i="9" s="1"/>
  <c r="R61" i="9" s="1"/>
  <c r="E61" i="9"/>
  <c r="AC61" i="9" s="1"/>
  <c r="D61" i="9"/>
  <c r="C61" i="9"/>
  <c r="B61" i="9"/>
  <c r="A61" i="9"/>
  <c r="O60" i="9"/>
  <c r="N60" i="9"/>
  <c r="M60" i="9"/>
  <c r="L60" i="9"/>
  <c r="K60" i="9"/>
  <c r="Z60" i="9" s="1"/>
  <c r="AA60" i="9" s="1"/>
  <c r="J60" i="9"/>
  <c r="X60" i="9" s="1"/>
  <c r="I60" i="9"/>
  <c r="H60" i="9"/>
  <c r="G60" i="9"/>
  <c r="U60" i="9" s="1"/>
  <c r="F60" i="9"/>
  <c r="Q60" i="9" s="1"/>
  <c r="R60" i="9" s="1"/>
  <c r="E60" i="9"/>
  <c r="AC60" i="9" s="1"/>
  <c r="D60" i="9"/>
  <c r="C60" i="9"/>
  <c r="B60" i="9"/>
  <c r="A60" i="9"/>
  <c r="O59" i="9"/>
  <c r="N59" i="9"/>
  <c r="M59" i="9"/>
  <c r="L59" i="9"/>
  <c r="K59" i="9"/>
  <c r="Z59" i="9" s="1"/>
  <c r="AA59" i="9" s="1"/>
  <c r="J59" i="9"/>
  <c r="I59" i="9"/>
  <c r="H59" i="9"/>
  <c r="G59" i="9"/>
  <c r="T59" i="9" s="1"/>
  <c r="S59" i="9" s="1"/>
  <c r="F59" i="9"/>
  <c r="Q59" i="9" s="1"/>
  <c r="R59" i="9" s="1"/>
  <c r="E59" i="9"/>
  <c r="AC59" i="9" s="1"/>
  <c r="D59" i="9"/>
  <c r="C59" i="9"/>
  <c r="B59" i="9"/>
  <c r="A59" i="9"/>
  <c r="O58" i="9"/>
  <c r="N58" i="9"/>
  <c r="M58" i="9"/>
  <c r="L58" i="9"/>
  <c r="K58" i="9"/>
  <c r="Z58" i="9" s="1"/>
  <c r="AA58" i="9" s="1"/>
  <c r="J58" i="9"/>
  <c r="I58" i="9"/>
  <c r="H58" i="9"/>
  <c r="G58" i="9"/>
  <c r="U58" i="9" s="1"/>
  <c r="F58" i="9"/>
  <c r="Q58" i="9" s="1"/>
  <c r="R58" i="9" s="1"/>
  <c r="E58" i="9"/>
  <c r="AC58" i="9" s="1"/>
  <c r="D58" i="9"/>
  <c r="C58" i="9"/>
  <c r="B58" i="9"/>
  <c r="A58" i="9"/>
  <c r="O57" i="9"/>
  <c r="N57" i="9"/>
  <c r="M57" i="9"/>
  <c r="L57" i="9"/>
  <c r="K57" i="9"/>
  <c r="Z57" i="9" s="1"/>
  <c r="AA57" i="9" s="1"/>
  <c r="J57" i="9"/>
  <c r="X57" i="9" s="1"/>
  <c r="I57" i="9"/>
  <c r="H57" i="9"/>
  <c r="G57" i="9"/>
  <c r="U57" i="9" s="1"/>
  <c r="F57" i="9"/>
  <c r="Q57" i="9" s="1"/>
  <c r="R57" i="9" s="1"/>
  <c r="E57" i="9"/>
  <c r="AC57" i="9" s="1"/>
  <c r="D57" i="9"/>
  <c r="C57" i="9"/>
  <c r="B57" i="9"/>
  <c r="A57" i="9"/>
  <c r="O56" i="9"/>
  <c r="N56" i="9"/>
  <c r="M56" i="9"/>
  <c r="L56" i="9"/>
  <c r="K56" i="9"/>
  <c r="Z56" i="9" s="1"/>
  <c r="AA56" i="9" s="1"/>
  <c r="J56" i="9"/>
  <c r="I56" i="9"/>
  <c r="H56" i="9"/>
  <c r="G56" i="9"/>
  <c r="F56" i="9"/>
  <c r="Q56" i="9" s="1"/>
  <c r="R56" i="9" s="1"/>
  <c r="E56" i="9"/>
  <c r="AC56" i="9" s="1"/>
  <c r="D56" i="9"/>
  <c r="C56" i="9"/>
  <c r="B56" i="9"/>
  <c r="A56" i="9"/>
  <c r="O55" i="9"/>
  <c r="N55" i="9"/>
  <c r="M55" i="9"/>
  <c r="L55" i="9"/>
  <c r="K55" i="9"/>
  <c r="Z55" i="9" s="1"/>
  <c r="AA55" i="9" s="1"/>
  <c r="J55" i="9"/>
  <c r="X55" i="9" s="1"/>
  <c r="I55" i="9"/>
  <c r="H55" i="9"/>
  <c r="G55" i="9"/>
  <c r="U55" i="9" s="1"/>
  <c r="F55" i="9"/>
  <c r="Q55" i="9" s="1"/>
  <c r="R55" i="9" s="1"/>
  <c r="E55" i="9"/>
  <c r="AC55" i="9" s="1"/>
  <c r="D55" i="9"/>
  <c r="C55" i="9"/>
  <c r="B55" i="9"/>
  <c r="A55" i="9"/>
  <c r="O54" i="9"/>
  <c r="N54" i="9"/>
  <c r="M54" i="9"/>
  <c r="L54" i="9"/>
  <c r="K54" i="9"/>
  <c r="Z54" i="9" s="1"/>
  <c r="AA54" i="9" s="1"/>
  <c r="J54" i="9"/>
  <c r="X54" i="9" s="1"/>
  <c r="I54" i="9"/>
  <c r="H54" i="9"/>
  <c r="G54" i="9"/>
  <c r="U54" i="9" s="1"/>
  <c r="F54" i="9"/>
  <c r="Q54" i="9" s="1"/>
  <c r="R54" i="9" s="1"/>
  <c r="E54" i="9"/>
  <c r="AC54" i="9" s="1"/>
  <c r="D54" i="9"/>
  <c r="C54" i="9"/>
  <c r="B54" i="9"/>
  <c r="A54" i="9"/>
  <c r="O53" i="9"/>
  <c r="N53" i="9"/>
  <c r="M53" i="9"/>
  <c r="L53" i="9"/>
  <c r="K53" i="9"/>
  <c r="Z53" i="9" s="1"/>
  <c r="AA53" i="9" s="1"/>
  <c r="J53" i="9"/>
  <c r="I53" i="9"/>
  <c r="H53" i="9"/>
  <c r="G53" i="9"/>
  <c r="F53" i="9"/>
  <c r="Q53" i="9" s="1"/>
  <c r="R53" i="9" s="1"/>
  <c r="E53" i="9"/>
  <c r="AC53" i="9" s="1"/>
  <c r="D53" i="9"/>
  <c r="C53" i="9"/>
  <c r="B53" i="9"/>
  <c r="A53" i="9"/>
  <c r="O52" i="9"/>
  <c r="N52" i="9"/>
  <c r="M52" i="9"/>
  <c r="L52" i="9"/>
  <c r="K52" i="9"/>
  <c r="Z52" i="9" s="1"/>
  <c r="AA52" i="9" s="1"/>
  <c r="J52" i="9"/>
  <c r="I52" i="9"/>
  <c r="H52" i="9"/>
  <c r="G52" i="9"/>
  <c r="U52" i="9" s="1"/>
  <c r="F52" i="9"/>
  <c r="Q52" i="9" s="1"/>
  <c r="R52" i="9" s="1"/>
  <c r="E52" i="9"/>
  <c r="AC52" i="9" s="1"/>
  <c r="D52" i="9"/>
  <c r="C52" i="9"/>
  <c r="B52" i="9"/>
  <c r="A52" i="9"/>
  <c r="O51" i="9"/>
  <c r="N51" i="9"/>
  <c r="M51" i="9"/>
  <c r="L51" i="9"/>
  <c r="K51" i="9"/>
  <c r="Z51" i="9" s="1"/>
  <c r="AA51" i="9" s="1"/>
  <c r="J51" i="9"/>
  <c r="I51" i="9"/>
  <c r="H51" i="9"/>
  <c r="G51" i="9"/>
  <c r="T51" i="9" s="1"/>
  <c r="S51" i="9" s="1"/>
  <c r="F51" i="9"/>
  <c r="Q51" i="9" s="1"/>
  <c r="R51" i="9" s="1"/>
  <c r="E51" i="9"/>
  <c r="AC51" i="9" s="1"/>
  <c r="D51" i="9"/>
  <c r="C51" i="9"/>
  <c r="B51" i="9"/>
  <c r="A51" i="9"/>
  <c r="O50" i="9"/>
  <c r="N50" i="9"/>
  <c r="M50" i="9"/>
  <c r="L50" i="9"/>
  <c r="K50" i="9"/>
  <c r="Z50" i="9" s="1"/>
  <c r="AA50" i="9" s="1"/>
  <c r="J50" i="9"/>
  <c r="I50" i="9"/>
  <c r="H50" i="9"/>
  <c r="G50" i="9"/>
  <c r="T50" i="9" s="1"/>
  <c r="F50" i="9"/>
  <c r="Q50" i="9" s="1"/>
  <c r="R50" i="9" s="1"/>
  <c r="E50" i="9"/>
  <c r="AC50" i="9" s="1"/>
  <c r="D50" i="9"/>
  <c r="C50" i="9"/>
  <c r="B50" i="9"/>
  <c r="A50" i="9"/>
  <c r="O49" i="9"/>
  <c r="N49" i="9"/>
  <c r="M49" i="9"/>
  <c r="L49" i="9"/>
  <c r="K49" i="9"/>
  <c r="Z49" i="9" s="1"/>
  <c r="AA49" i="9" s="1"/>
  <c r="J49" i="9"/>
  <c r="I49" i="9"/>
  <c r="H49" i="9"/>
  <c r="G49" i="9"/>
  <c r="U49" i="9" s="1"/>
  <c r="F49" i="9"/>
  <c r="Q49" i="9" s="1"/>
  <c r="R49" i="9" s="1"/>
  <c r="E49" i="9"/>
  <c r="AC49" i="9" s="1"/>
  <c r="D49" i="9"/>
  <c r="C49" i="9"/>
  <c r="B49" i="9"/>
  <c r="A49" i="9"/>
  <c r="O48" i="9"/>
  <c r="N48" i="9"/>
  <c r="M48" i="9"/>
  <c r="L48" i="9"/>
  <c r="K48" i="9"/>
  <c r="Z48" i="9" s="1"/>
  <c r="AA48" i="9" s="1"/>
  <c r="J48" i="9"/>
  <c r="I48" i="9"/>
  <c r="H48" i="9"/>
  <c r="G48" i="9"/>
  <c r="F48" i="9"/>
  <c r="Q48" i="9" s="1"/>
  <c r="R48" i="9" s="1"/>
  <c r="E48" i="9"/>
  <c r="AC48" i="9" s="1"/>
  <c r="D48" i="9"/>
  <c r="C48" i="9"/>
  <c r="B48" i="9"/>
  <c r="A48" i="9"/>
  <c r="O47" i="9"/>
  <c r="N47" i="9"/>
  <c r="M47" i="9"/>
  <c r="L47" i="9"/>
  <c r="K47" i="9"/>
  <c r="Z47" i="9" s="1"/>
  <c r="AA47" i="9" s="1"/>
  <c r="J47" i="9"/>
  <c r="I47" i="9"/>
  <c r="H47" i="9"/>
  <c r="G47" i="9"/>
  <c r="U47" i="9" s="1"/>
  <c r="F47" i="9"/>
  <c r="Q47" i="9" s="1"/>
  <c r="R47" i="9" s="1"/>
  <c r="E47" i="9"/>
  <c r="AC47" i="9" s="1"/>
  <c r="D47" i="9"/>
  <c r="C47" i="9"/>
  <c r="B47" i="9"/>
  <c r="A47" i="9"/>
  <c r="O46" i="9"/>
  <c r="N46" i="9"/>
  <c r="M46" i="9"/>
  <c r="L46" i="9"/>
  <c r="K46" i="9"/>
  <c r="Z46" i="9" s="1"/>
  <c r="AA46" i="9" s="1"/>
  <c r="J46" i="9"/>
  <c r="X46" i="9" s="1"/>
  <c r="I46" i="9"/>
  <c r="H46" i="9"/>
  <c r="G46" i="9"/>
  <c r="U46" i="9" s="1"/>
  <c r="F46" i="9"/>
  <c r="Q46" i="9" s="1"/>
  <c r="R46" i="9" s="1"/>
  <c r="E46" i="9"/>
  <c r="AC46" i="9" s="1"/>
  <c r="D46" i="9"/>
  <c r="C46" i="9"/>
  <c r="B46" i="9"/>
  <c r="A46" i="9"/>
  <c r="O45" i="9"/>
  <c r="N45" i="9"/>
  <c r="M45" i="9"/>
  <c r="L45" i="9"/>
  <c r="K45" i="9"/>
  <c r="Z45" i="9" s="1"/>
  <c r="AA45" i="9" s="1"/>
  <c r="J45" i="9"/>
  <c r="X45" i="9" s="1"/>
  <c r="I45" i="9"/>
  <c r="H45" i="9"/>
  <c r="G45" i="9"/>
  <c r="F45" i="9"/>
  <c r="Q45" i="9" s="1"/>
  <c r="R45" i="9" s="1"/>
  <c r="E45" i="9"/>
  <c r="AC45" i="9" s="1"/>
  <c r="D45" i="9"/>
  <c r="C45" i="9"/>
  <c r="B45" i="9"/>
  <c r="A45" i="9"/>
  <c r="O44" i="9"/>
  <c r="N44" i="9"/>
  <c r="M44" i="9"/>
  <c r="L44" i="9"/>
  <c r="K44" i="9"/>
  <c r="Z44" i="9" s="1"/>
  <c r="AA44" i="9" s="1"/>
  <c r="J44" i="9"/>
  <c r="I44" i="9"/>
  <c r="H44" i="9"/>
  <c r="G44" i="9"/>
  <c r="U44" i="9" s="1"/>
  <c r="F44" i="9"/>
  <c r="Q44" i="9" s="1"/>
  <c r="R44" i="9" s="1"/>
  <c r="E44" i="9"/>
  <c r="AC44" i="9" s="1"/>
  <c r="D44" i="9"/>
  <c r="C44" i="9"/>
  <c r="B44" i="9"/>
  <c r="A44" i="9"/>
  <c r="O43" i="9"/>
  <c r="N43" i="9"/>
  <c r="M43" i="9"/>
  <c r="L43" i="9"/>
  <c r="K43" i="9"/>
  <c r="Z43" i="9" s="1"/>
  <c r="AA43" i="9" s="1"/>
  <c r="J43" i="9"/>
  <c r="I43" i="9"/>
  <c r="H43" i="9"/>
  <c r="G43" i="9"/>
  <c r="U43" i="9" s="1"/>
  <c r="F43" i="9"/>
  <c r="Q43" i="9" s="1"/>
  <c r="R43" i="9" s="1"/>
  <c r="E43" i="9"/>
  <c r="AC43" i="9" s="1"/>
  <c r="D43" i="9"/>
  <c r="C43" i="9"/>
  <c r="B43" i="9"/>
  <c r="A43" i="9"/>
  <c r="O42" i="9"/>
  <c r="N42" i="9"/>
  <c r="M42" i="9"/>
  <c r="L42" i="9"/>
  <c r="K42" i="9"/>
  <c r="Z42" i="9" s="1"/>
  <c r="AA42" i="9" s="1"/>
  <c r="J42" i="9"/>
  <c r="I42" i="9"/>
  <c r="H42" i="9"/>
  <c r="G42" i="9"/>
  <c r="U42" i="9" s="1"/>
  <c r="F42" i="9"/>
  <c r="Q42" i="9" s="1"/>
  <c r="R42" i="9" s="1"/>
  <c r="E42" i="9"/>
  <c r="AC42" i="9" s="1"/>
  <c r="D42" i="9"/>
  <c r="C42" i="9"/>
  <c r="B42" i="9"/>
  <c r="A42" i="9"/>
  <c r="O41" i="9"/>
  <c r="N41" i="9"/>
  <c r="M41" i="9"/>
  <c r="L41" i="9"/>
  <c r="K41" i="9"/>
  <c r="Z41" i="9" s="1"/>
  <c r="AA41" i="9" s="1"/>
  <c r="J41" i="9"/>
  <c r="X41" i="9" s="1"/>
  <c r="I41" i="9"/>
  <c r="H41" i="9"/>
  <c r="G41" i="9"/>
  <c r="F41" i="9"/>
  <c r="Q41" i="9" s="1"/>
  <c r="R41" i="9" s="1"/>
  <c r="E41" i="9"/>
  <c r="D41" i="9"/>
  <c r="C41" i="9"/>
  <c r="B41" i="9"/>
  <c r="A41" i="9"/>
  <c r="O40" i="9"/>
  <c r="N40" i="9"/>
  <c r="M40" i="9"/>
  <c r="L40" i="9"/>
  <c r="K40" i="9"/>
  <c r="Z40" i="9" s="1"/>
  <c r="AA40" i="9" s="1"/>
  <c r="J40" i="9"/>
  <c r="I40" i="9"/>
  <c r="H40" i="9"/>
  <c r="G40" i="9"/>
  <c r="F40" i="9"/>
  <c r="Q40" i="9" s="1"/>
  <c r="R40" i="9" s="1"/>
  <c r="E40" i="9"/>
  <c r="D40" i="9"/>
  <c r="C40" i="9"/>
  <c r="B40" i="9"/>
  <c r="A40" i="9"/>
  <c r="O39" i="9"/>
  <c r="N39" i="9"/>
  <c r="M39" i="9"/>
  <c r="L39" i="9"/>
  <c r="K39" i="9"/>
  <c r="Z39" i="9" s="1"/>
  <c r="AA39" i="9" s="1"/>
  <c r="J39" i="9"/>
  <c r="X39" i="9" s="1"/>
  <c r="I39" i="9"/>
  <c r="H39" i="9"/>
  <c r="G39" i="9"/>
  <c r="U39" i="9" s="1"/>
  <c r="F39" i="9"/>
  <c r="Q39" i="9" s="1"/>
  <c r="R39" i="9" s="1"/>
  <c r="E39" i="9"/>
  <c r="AC39" i="9" s="1"/>
  <c r="D39" i="9"/>
  <c r="C39" i="9"/>
  <c r="B39" i="9"/>
  <c r="A39" i="9"/>
  <c r="O38" i="9"/>
  <c r="N38" i="9"/>
  <c r="M38" i="9"/>
  <c r="L38" i="9"/>
  <c r="K38" i="9"/>
  <c r="Z38" i="9" s="1"/>
  <c r="AA38" i="9" s="1"/>
  <c r="J38" i="9"/>
  <c r="X38" i="9" s="1"/>
  <c r="I38" i="9"/>
  <c r="H38" i="9"/>
  <c r="G38" i="9"/>
  <c r="U38" i="9" s="1"/>
  <c r="F38" i="9"/>
  <c r="Q38" i="9" s="1"/>
  <c r="R38" i="9" s="1"/>
  <c r="E38" i="9"/>
  <c r="AC38" i="9" s="1"/>
  <c r="D38" i="9"/>
  <c r="C38" i="9"/>
  <c r="B38" i="9"/>
  <c r="A38" i="9"/>
  <c r="O37" i="9"/>
  <c r="N37" i="9"/>
  <c r="M37" i="9"/>
  <c r="L37" i="9"/>
  <c r="K37" i="9"/>
  <c r="Z37" i="9" s="1"/>
  <c r="AA37" i="9" s="1"/>
  <c r="J37" i="9"/>
  <c r="X37" i="9" s="1"/>
  <c r="I37" i="9"/>
  <c r="H37" i="9"/>
  <c r="G37" i="9"/>
  <c r="F37" i="9"/>
  <c r="Q37" i="9" s="1"/>
  <c r="R37" i="9" s="1"/>
  <c r="E37" i="9"/>
  <c r="AC37" i="9" s="1"/>
  <c r="D37" i="9"/>
  <c r="C37" i="9"/>
  <c r="B37" i="9"/>
  <c r="A37" i="9"/>
  <c r="O36" i="9"/>
  <c r="N36" i="9"/>
  <c r="M36" i="9"/>
  <c r="L36" i="9"/>
  <c r="K36" i="9"/>
  <c r="Z36" i="9" s="1"/>
  <c r="AA36" i="9" s="1"/>
  <c r="J36" i="9"/>
  <c r="I36" i="9"/>
  <c r="H36" i="9"/>
  <c r="G36" i="9"/>
  <c r="U36" i="9" s="1"/>
  <c r="F36" i="9"/>
  <c r="Q36" i="9" s="1"/>
  <c r="R36" i="9" s="1"/>
  <c r="E36" i="9"/>
  <c r="AC36" i="9" s="1"/>
  <c r="D36" i="9"/>
  <c r="C36" i="9"/>
  <c r="B36" i="9"/>
  <c r="A36" i="9"/>
  <c r="O35" i="9"/>
  <c r="N35" i="9"/>
  <c r="M35" i="9"/>
  <c r="L35" i="9"/>
  <c r="K35" i="9"/>
  <c r="Z35" i="9" s="1"/>
  <c r="AA35" i="9" s="1"/>
  <c r="J35" i="9"/>
  <c r="I35" i="9"/>
  <c r="H35" i="9"/>
  <c r="G35" i="9"/>
  <c r="U35" i="9" s="1"/>
  <c r="F35" i="9"/>
  <c r="Q35" i="9" s="1"/>
  <c r="R35" i="9" s="1"/>
  <c r="E35" i="9"/>
  <c r="AC35" i="9" s="1"/>
  <c r="D35" i="9"/>
  <c r="C35" i="9"/>
  <c r="B35" i="9"/>
  <c r="A35" i="9"/>
  <c r="O34" i="9"/>
  <c r="N34" i="9"/>
  <c r="M34" i="9"/>
  <c r="L34" i="9"/>
  <c r="K34" i="9"/>
  <c r="Z34" i="9" s="1"/>
  <c r="AA34" i="9" s="1"/>
  <c r="J34" i="9"/>
  <c r="I34" i="9"/>
  <c r="H34" i="9"/>
  <c r="G34" i="9"/>
  <c r="U34" i="9" s="1"/>
  <c r="F34" i="9"/>
  <c r="Q34" i="9" s="1"/>
  <c r="R34" i="9" s="1"/>
  <c r="E34" i="9"/>
  <c r="AC34" i="9" s="1"/>
  <c r="D34" i="9"/>
  <c r="C34" i="9"/>
  <c r="B34" i="9"/>
  <c r="A34" i="9"/>
  <c r="O33" i="9"/>
  <c r="N33" i="9"/>
  <c r="M33" i="9"/>
  <c r="L33" i="9"/>
  <c r="K33" i="9"/>
  <c r="Z33" i="9" s="1"/>
  <c r="AA33" i="9" s="1"/>
  <c r="J33" i="9"/>
  <c r="I33" i="9"/>
  <c r="H33" i="9"/>
  <c r="G33" i="9"/>
  <c r="U33" i="9" s="1"/>
  <c r="F33" i="9"/>
  <c r="Q33" i="9" s="1"/>
  <c r="R33" i="9" s="1"/>
  <c r="E33" i="9"/>
  <c r="AC33" i="9" s="1"/>
  <c r="D33" i="9"/>
  <c r="C33" i="9"/>
  <c r="B33" i="9"/>
  <c r="A33" i="9"/>
  <c r="O32" i="9"/>
  <c r="N32" i="9"/>
  <c r="M32" i="9"/>
  <c r="L32" i="9"/>
  <c r="K32" i="9"/>
  <c r="Z32" i="9" s="1"/>
  <c r="AA32" i="9" s="1"/>
  <c r="J32" i="9"/>
  <c r="I32" i="9"/>
  <c r="H32" i="9"/>
  <c r="G32" i="9"/>
  <c r="F32" i="9"/>
  <c r="Q32" i="9" s="1"/>
  <c r="R32" i="9" s="1"/>
  <c r="E32" i="9"/>
  <c r="AC32" i="9" s="1"/>
  <c r="C32" i="9"/>
  <c r="B32" i="9"/>
  <c r="A32" i="9"/>
  <c r="O31" i="9"/>
  <c r="N31" i="9"/>
  <c r="M31" i="9"/>
  <c r="L31" i="9"/>
  <c r="K31" i="9"/>
  <c r="Z31" i="9" s="1"/>
  <c r="AA31" i="9" s="1"/>
  <c r="J31" i="9"/>
  <c r="I31" i="9"/>
  <c r="H31" i="9"/>
  <c r="G31" i="9"/>
  <c r="U31" i="9" s="1"/>
  <c r="F31" i="9"/>
  <c r="Q31" i="9" s="1"/>
  <c r="R31" i="9" s="1"/>
  <c r="E31" i="9"/>
  <c r="AC31" i="9" s="1"/>
  <c r="C31" i="9"/>
  <c r="B31" i="9"/>
  <c r="A31" i="9"/>
  <c r="O30" i="9"/>
  <c r="N30" i="9"/>
  <c r="M30" i="9"/>
  <c r="L30" i="9"/>
  <c r="K30" i="9"/>
  <c r="Z30" i="9" s="1"/>
  <c r="AA30" i="9" s="1"/>
  <c r="J30" i="9"/>
  <c r="X30" i="9" s="1"/>
  <c r="I30" i="9"/>
  <c r="H30" i="9"/>
  <c r="G30" i="9"/>
  <c r="U30" i="9" s="1"/>
  <c r="F30" i="9"/>
  <c r="Q30" i="9" s="1"/>
  <c r="R30" i="9" s="1"/>
  <c r="E30" i="9"/>
  <c r="AC30" i="9" s="1"/>
  <c r="C30" i="9"/>
  <c r="B30" i="9"/>
  <c r="A30" i="9"/>
  <c r="O29" i="9"/>
  <c r="N29" i="9"/>
  <c r="M29" i="9"/>
  <c r="L29" i="9"/>
  <c r="K29" i="9"/>
  <c r="Z29" i="9" s="1"/>
  <c r="AA29" i="9" s="1"/>
  <c r="J29" i="9"/>
  <c r="X29" i="9" s="1"/>
  <c r="I29" i="9"/>
  <c r="H29" i="9"/>
  <c r="G29" i="9"/>
  <c r="F29" i="9"/>
  <c r="Q29" i="9" s="1"/>
  <c r="R29" i="9" s="1"/>
  <c r="E29" i="9"/>
  <c r="AC29" i="9" s="1"/>
  <c r="C29" i="9"/>
  <c r="B29" i="9"/>
  <c r="A29" i="9"/>
  <c r="O28" i="9"/>
  <c r="N28" i="9"/>
  <c r="M28" i="9"/>
  <c r="L28" i="9"/>
  <c r="K28" i="9"/>
  <c r="Z28" i="9" s="1"/>
  <c r="AA28" i="9" s="1"/>
  <c r="J28" i="9"/>
  <c r="X28" i="9" s="1"/>
  <c r="I28" i="9"/>
  <c r="H28" i="9"/>
  <c r="G28" i="9"/>
  <c r="U28" i="9" s="1"/>
  <c r="F28" i="9"/>
  <c r="Q28" i="9" s="1"/>
  <c r="R28" i="9" s="1"/>
  <c r="E28" i="9"/>
  <c r="AC28" i="9" s="1"/>
  <c r="C28" i="9"/>
  <c r="B28" i="9"/>
  <c r="A28" i="9"/>
  <c r="O27" i="9"/>
  <c r="N27" i="9"/>
  <c r="M27" i="9"/>
  <c r="L27" i="9"/>
  <c r="K27" i="9"/>
  <c r="Z27" i="9" s="1"/>
  <c r="AA27" i="9" s="1"/>
  <c r="J27" i="9"/>
  <c r="X27" i="9" s="1"/>
  <c r="I27" i="9"/>
  <c r="H27" i="9"/>
  <c r="G27" i="9"/>
  <c r="U27" i="9" s="1"/>
  <c r="F27" i="9"/>
  <c r="Q27" i="9" s="1"/>
  <c r="R27" i="9" s="1"/>
  <c r="E27" i="9"/>
  <c r="AC27" i="9" s="1"/>
  <c r="C27" i="9"/>
  <c r="B27" i="9"/>
  <c r="A27" i="9"/>
  <c r="O26" i="9"/>
  <c r="N26" i="9"/>
  <c r="M26" i="9"/>
  <c r="L26" i="9"/>
  <c r="K26" i="9"/>
  <c r="Z26" i="9" s="1"/>
  <c r="AA26" i="9" s="1"/>
  <c r="J26" i="9"/>
  <c r="X26" i="9" s="1"/>
  <c r="I26" i="9"/>
  <c r="H26" i="9"/>
  <c r="G26" i="9"/>
  <c r="T26" i="9" s="1"/>
  <c r="F26" i="9"/>
  <c r="Q26" i="9" s="1"/>
  <c r="R26" i="9" s="1"/>
  <c r="E26" i="9"/>
  <c r="AC26" i="9" s="1"/>
  <c r="C26" i="9"/>
  <c r="B26" i="9"/>
  <c r="A26" i="9"/>
  <c r="O25" i="9"/>
  <c r="N25" i="9"/>
  <c r="M25" i="9"/>
  <c r="L25" i="9"/>
  <c r="K25" i="9"/>
  <c r="Z25" i="9" s="1"/>
  <c r="AA25" i="9" s="1"/>
  <c r="J25" i="9"/>
  <c r="X25" i="9" s="1"/>
  <c r="I25" i="9"/>
  <c r="H25" i="9"/>
  <c r="G25" i="9"/>
  <c r="U25" i="9" s="1"/>
  <c r="F25" i="9"/>
  <c r="Q25" i="9" s="1"/>
  <c r="R25" i="9" s="1"/>
  <c r="E25" i="9"/>
  <c r="AC25" i="9" s="1"/>
  <c r="C25" i="9"/>
  <c r="B25" i="9"/>
  <c r="A25" i="9"/>
  <c r="O24" i="9"/>
  <c r="N24" i="9"/>
  <c r="M24" i="9"/>
  <c r="L24" i="9"/>
  <c r="K24" i="9"/>
  <c r="Z24" i="9" s="1"/>
  <c r="AA24" i="9" s="1"/>
  <c r="J24" i="9"/>
  <c r="X24" i="9" s="1"/>
  <c r="I24" i="9"/>
  <c r="H24" i="9"/>
  <c r="G24" i="9"/>
  <c r="F24" i="9"/>
  <c r="Q24" i="9" s="1"/>
  <c r="R24" i="9" s="1"/>
  <c r="E24" i="9"/>
  <c r="AC24" i="9" s="1"/>
  <c r="C24" i="9"/>
  <c r="B24" i="9"/>
  <c r="A24" i="9"/>
  <c r="O23" i="9"/>
  <c r="N23" i="9"/>
  <c r="M23" i="9"/>
  <c r="L23" i="9"/>
  <c r="K23" i="9"/>
  <c r="Z23" i="9" s="1"/>
  <c r="AA23" i="9" s="1"/>
  <c r="J23" i="9"/>
  <c r="X23" i="9" s="1"/>
  <c r="I23" i="9"/>
  <c r="H23" i="9"/>
  <c r="G23" i="9"/>
  <c r="T23" i="9" s="1"/>
  <c r="F23" i="9"/>
  <c r="Q23" i="9" s="1"/>
  <c r="R23" i="9" s="1"/>
  <c r="E23" i="9"/>
  <c r="AC23" i="9" s="1"/>
  <c r="C23" i="9"/>
  <c r="B23" i="9"/>
  <c r="A23" i="9"/>
  <c r="O22" i="9"/>
  <c r="N22" i="9"/>
  <c r="M22" i="9"/>
  <c r="L22" i="9"/>
  <c r="K22" i="9"/>
  <c r="Z22" i="9" s="1"/>
  <c r="AA22" i="9" s="1"/>
  <c r="J22" i="9"/>
  <c r="X22" i="9" s="1"/>
  <c r="I22" i="9"/>
  <c r="H22" i="9"/>
  <c r="G22" i="9"/>
  <c r="U22" i="9" s="1"/>
  <c r="F22" i="9"/>
  <c r="Q22" i="9" s="1"/>
  <c r="R22" i="9" s="1"/>
  <c r="E22" i="9"/>
  <c r="C22" i="9"/>
  <c r="B22" i="9"/>
  <c r="A22" i="9"/>
  <c r="O21" i="9"/>
  <c r="N21" i="9"/>
  <c r="M21" i="9"/>
  <c r="L21" i="9"/>
  <c r="K21" i="9"/>
  <c r="Z21" i="9" s="1"/>
  <c r="AA21" i="9" s="1"/>
  <c r="J21" i="9"/>
  <c r="X21" i="9" s="1"/>
  <c r="I21" i="9"/>
  <c r="H21" i="9"/>
  <c r="G21" i="9"/>
  <c r="F21" i="9"/>
  <c r="Q21" i="9" s="1"/>
  <c r="R21" i="9" s="1"/>
  <c r="E21" i="9"/>
  <c r="C21" i="9"/>
  <c r="B21" i="9"/>
  <c r="A21" i="9"/>
  <c r="O20" i="9"/>
  <c r="N20" i="9"/>
  <c r="M20" i="9"/>
  <c r="L20" i="9"/>
  <c r="K20" i="9"/>
  <c r="Z20" i="9" s="1"/>
  <c r="AA20" i="9" s="1"/>
  <c r="J20" i="9"/>
  <c r="X20" i="9" s="1"/>
  <c r="I20" i="9"/>
  <c r="H20" i="9"/>
  <c r="G20" i="9"/>
  <c r="U20" i="9" s="1"/>
  <c r="F20" i="9"/>
  <c r="Q20" i="9" s="1"/>
  <c r="R20" i="9" s="1"/>
  <c r="E20" i="9"/>
  <c r="C20" i="9"/>
  <c r="B20" i="9"/>
  <c r="A20" i="9"/>
  <c r="O19" i="9"/>
  <c r="N19" i="9"/>
  <c r="M19" i="9"/>
  <c r="L19" i="9"/>
  <c r="K19" i="9"/>
  <c r="Z19" i="9" s="1"/>
  <c r="AA19" i="9" s="1"/>
  <c r="J19" i="9"/>
  <c r="X19" i="9" s="1"/>
  <c r="I19" i="9"/>
  <c r="H19" i="9"/>
  <c r="G19" i="9"/>
  <c r="U19" i="9" s="1"/>
  <c r="F19" i="9"/>
  <c r="Q19" i="9" s="1"/>
  <c r="R19" i="9" s="1"/>
  <c r="E19" i="9"/>
  <c r="C19" i="9"/>
  <c r="B19" i="9"/>
  <c r="A19" i="9"/>
  <c r="O18" i="9"/>
  <c r="N18" i="9"/>
  <c r="M18" i="9"/>
  <c r="L18" i="9"/>
  <c r="K18" i="9"/>
  <c r="Z18" i="9" s="1"/>
  <c r="AA18" i="9" s="1"/>
  <c r="J18" i="9"/>
  <c r="X18" i="9" s="1"/>
  <c r="I18" i="9"/>
  <c r="H18" i="9"/>
  <c r="G18" i="9"/>
  <c r="F18" i="9"/>
  <c r="Q18" i="9" s="1"/>
  <c r="R18" i="9" s="1"/>
  <c r="E18" i="9"/>
  <c r="C18" i="9"/>
  <c r="B18" i="9"/>
  <c r="A18" i="9"/>
  <c r="O17" i="9"/>
  <c r="N17" i="9"/>
  <c r="M17" i="9"/>
  <c r="L17" i="9"/>
  <c r="K17" i="9"/>
  <c r="Z17" i="9" s="1"/>
  <c r="AA17" i="9" s="1"/>
  <c r="J17" i="9"/>
  <c r="X17" i="9" s="1"/>
  <c r="I17" i="9"/>
  <c r="H17" i="9"/>
  <c r="G17" i="9"/>
  <c r="U17" i="9" s="1"/>
  <c r="F17" i="9"/>
  <c r="Q17" i="9" s="1"/>
  <c r="R17" i="9" s="1"/>
  <c r="E17" i="9"/>
  <c r="C17" i="9"/>
  <c r="B17" i="9"/>
  <c r="A17" i="9"/>
  <c r="O16" i="9"/>
  <c r="N16" i="9"/>
  <c r="M16" i="9"/>
  <c r="L16" i="9"/>
  <c r="K16" i="9"/>
  <c r="Z16" i="9" s="1"/>
  <c r="J16" i="9"/>
  <c r="X16" i="9" s="1"/>
  <c r="I16" i="9"/>
  <c r="H16" i="9"/>
  <c r="G16" i="9"/>
  <c r="F16" i="9"/>
  <c r="E16" i="9"/>
  <c r="U41" i="9" l="1"/>
  <c r="X35" i="9"/>
  <c r="Y35" i="9" s="1"/>
  <c r="X43" i="9"/>
  <c r="W43" i="9" s="1"/>
  <c r="X47" i="9"/>
  <c r="W47" i="9" s="1"/>
  <c r="X51" i="9"/>
  <c r="Y51" i="9" s="1"/>
  <c r="X59" i="9"/>
  <c r="W59" i="9" s="1"/>
  <c r="X63" i="9"/>
  <c r="Y63" i="9" s="1"/>
  <c r="X67" i="9"/>
  <c r="Y67" i="9" s="1"/>
  <c r="X75" i="9"/>
  <c r="W75" i="9" s="1"/>
  <c r="X83" i="9"/>
  <c r="Y83" i="9" s="1"/>
  <c r="X103" i="9"/>
  <c r="Y103" i="9" s="1"/>
  <c r="X119" i="9"/>
  <c r="Y119" i="9" s="1"/>
  <c r="X131" i="9"/>
  <c r="Y131" i="9" s="1"/>
  <c r="X135" i="9"/>
  <c r="W135" i="9" s="1"/>
  <c r="X139" i="9"/>
  <c r="W139" i="9" s="1"/>
  <c r="X147" i="9"/>
  <c r="W147" i="9" s="1"/>
  <c r="X151" i="9"/>
  <c r="W151" i="9" s="1"/>
  <c r="X155" i="9"/>
  <c r="W155" i="9" s="1"/>
  <c r="X167" i="9"/>
  <c r="Y167" i="9" s="1"/>
  <c r="X175" i="9"/>
  <c r="W175" i="9" s="1"/>
  <c r="X183" i="9"/>
  <c r="W183" i="9" s="1"/>
  <c r="X191" i="9"/>
  <c r="W191" i="9" s="1"/>
  <c r="X195" i="9"/>
  <c r="W195" i="9" s="1"/>
  <c r="X199" i="9"/>
  <c r="W199" i="9" s="1"/>
  <c r="X203" i="9"/>
  <c r="Y203" i="9" s="1"/>
  <c r="X207" i="9"/>
  <c r="W207" i="9" s="1"/>
  <c r="X211" i="9"/>
  <c r="W211" i="9" s="1"/>
  <c r="X223" i="9"/>
  <c r="Y223" i="9" s="1"/>
  <c r="X287" i="9"/>
  <c r="Y287" i="9" s="1"/>
  <c r="X303" i="9"/>
  <c r="Y303" i="9" s="1"/>
  <c r="X319" i="9"/>
  <c r="W319" i="9" s="1"/>
  <c r="X327" i="9"/>
  <c r="Y327" i="9" s="1"/>
  <c r="X335" i="9"/>
  <c r="Y335" i="9" s="1"/>
  <c r="X31" i="9"/>
  <c r="W31" i="9" s="1"/>
  <c r="X32" i="9"/>
  <c r="W32" i="9" s="1"/>
  <c r="X36" i="9"/>
  <c r="W36" i="9" s="1"/>
  <c r="X40" i="9"/>
  <c r="Y40" i="9" s="1"/>
  <c r="X44" i="9"/>
  <c r="W44" i="9" s="1"/>
  <c r="X48" i="9"/>
  <c r="W48" i="9" s="1"/>
  <c r="X52" i="9"/>
  <c r="W52" i="9" s="1"/>
  <c r="X56" i="9"/>
  <c r="W56" i="9" s="1"/>
  <c r="X64" i="9"/>
  <c r="W64" i="9" s="1"/>
  <c r="X68" i="9"/>
  <c r="Y68" i="9" s="1"/>
  <c r="X72" i="9"/>
  <c r="W72" i="9" s="1"/>
  <c r="X80" i="9"/>
  <c r="W80" i="9" s="1"/>
  <c r="X84" i="9"/>
  <c r="W84" i="9" s="1"/>
  <c r="X88" i="9"/>
  <c r="W88" i="9" s="1"/>
  <c r="X92" i="9"/>
  <c r="W92" i="9" s="1"/>
  <c r="X96" i="9"/>
  <c r="Y96" i="9" s="1"/>
  <c r="X100" i="9"/>
  <c r="W100" i="9" s="1"/>
  <c r="X104" i="9"/>
  <c r="W104" i="9" s="1"/>
  <c r="X108" i="9"/>
  <c r="W108" i="9" s="1"/>
  <c r="X124" i="9"/>
  <c r="W124" i="9" s="1"/>
  <c r="X132" i="9"/>
  <c r="Y132" i="9" s="1"/>
  <c r="X152" i="9"/>
  <c r="W152" i="9" s="1"/>
  <c r="X160" i="9"/>
  <c r="Y160" i="9" s="1"/>
  <c r="X164" i="9"/>
  <c r="Y164" i="9" s="1"/>
  <c r="X172" i="9"/>
  <c r="W172" i="9" s="1"/>
  <c r="X196" i="9"/>
  <c r="W196" i="9" s="1"/>
  <c r="X200" i="9"/>
  <c r="W200" i="9" s="1"/>
  <c r="X204" i="9"/>
  <c r="Y204" i="9" s="1"/>
  <c r="X208" i="9"/>
  <c r="W208" i="9" s="1"/>
  <c r="X212" i="9"/>
  <c r="W212" i="9" s="1"/>
  <c r="X216" i="9"/>
  <c r="W216" i="9" s="1"/>
  <c r="X244" i="9"/>
  <c r="W244" i="9" s="1"/>
  <c r="X284" i="9"/>
  <c r="W284" i="9" s="1"/>
  <c r="X296" i="9"/>
  <c r="W296" i="9" s="1"/>
  <c r="X300" i="9"/>
  <c r="W300" i="9" s="1"/>
  <c r="X312" i="9"/>
  <c r="W312" i="9" s="1"/>
  <c r="X316" i="9"/>
  <c r="W316" i="9" s="1"/>
  <c r="X328" i="9"/>
  <c r="W328" i="9" s="1"/>
  <c r="X332" i="9"/>
  <c r="W332" i="9" s="1"/>
  <c r="X340" i="9"/>
  <c r="Y340" i="9" s="1"/>
  <c r="X344" i="9"/>
  <c r="W344" i="9" s="1"/>
  <c r="X33" i="9"/>
  <c r="W33" i="9" s="1"/>
  <c r="X49" i="9"/>
  <c r="W49" i="9" s="1"/>
  <c r="X53" i="9"/>
  <c r="Y53" i="9" s="1"/>
  <c r="X65" i="9"/>
  <c r="W65" i="9" s="1"/>
  <c r="X77" i="9"/>
  <c r="W77" i="9" s="1"/>
  <c r="X89" i="9"/>
  <c r="W89" i="9" s="1"/>
  <c r="X105" i="9"/>
  <c r="Y105" i="9" s="1"/>
  <c r="X109" i="9"/>
  <c r="Y109" i="9" s="1"/>
  <c r="X113" i="9"/>
  <c r="Y113" i="9" s="1"/>
  <c r="X121" i="9"/>
  <c r="W121" i="9" s="1"/>
  <c r="X161" i="9"/>
  <c r="Y161" i="9" s="1"/>
  <c r="X169" i="9"/>
  <c r="W169" i="9" s="1"/>
  <c r="X173" i="9"/>
  <c r="W173" i="9" s="1"/>
  <c r="X177" i="9"/>
  <c r="W177" i="9" s="1"/>
  <c r="X185" i="9"/>
  <c r="W185" i="9" s="1"/>
  <c r="X189" i="9"/>
  <c r="W189" i="9" s="1"/>
  <c r="X193" i="9"/>
  <c r="Y193" i="9" s="1"/>
  <c r="X197" i="9"/>
  <c r="W197" i="9" s="1"/>
  <c r="X201" i="9"/>
  <c r="W201" i="9" s="1"/>
  <c r="X205" i="9"/>
  <c r="W205" i="9" s="1"/>
  <c r="X209" i="9"/>
  <c r="W209" i="9" s="1"/>
  <c r="X213" i="9"/>
  <c r="W213" i="9" s="1"/>
  <c r="X221" i="9"/>
  <c r="Y221" i="9" s="1"/>
  <c r="X241" i="9"/>
  <c r="Y241" i="9" s="1"/>
  <c r="X285" i="9"/>
  <c r="W285" i="9" s="1"/>
  <c r="X333" i="9"/>
  <c r="W333" i="9" s="1"/>
  <c r="X345" i="9"/>
  <c r="Y345" i="9" s="1"/>
  <c r="X353" i="9"/>
  <c r="Y353" i="9" s="1"/>
  <c r="X34" i="9"/>
  <c r="Y34" i="9" s="1"/>
  <c r="X42" i="9"/>
  <c r="W42" i="9" s="1"/>
  <c r="X50" i="9"/>
  <c r="W50" i="9" s="1"/>
  <c r="X58" i="9"/>
  <c r="W58" i="9" s="1"/>
  <c r="X66" i="9"/>
  <c r="W66" i="9" s="1"/>
  <c r="X74" i="9"/>
  <c r="W74" i="9" s="1"/>
  <c r="X82" i="9"/>
  <c r="Y82" i="9" s="1"/>
  <c r="X86" i="9"/>
  <c r="W86" i="9" s="1"/>
  <c r="X90" i="9"/>
  <c r="W90" i="9" s="1"/>
  <c r="X94" i="9"/>
  <c r="W94" i="9" s="1"/>
  <c r="X98" i="9"/>
  <c r="W98" i="9" s="1"/>
  <c r="X102" i="9"/>
  <c r="W102" i="9" s="1"/>
  <c r="X110" i="9"/>
  <c r="Y110" i="9" s="1"/>
  <c r="X130" i="9"/>
  <c r="Y130" i="9" s="1"/>
  <c r="X134" i="9"/>
  <c r="Y134" i="9" s="1"/>
  <c r="X138" i="9"/>
  <c r="Y138" i="9" s="1"/>
  <c r="X142" i="9"/>
  <c r="W142" i="9" s="1"/>
  <c r="X146" i="9"/>
  <c r="Y146" i="9" s="1"/>
  <c r="X150" i="9"/>
  <c r="W150" i="9" s="1"/>
  <c r="X154" i="9"/>
  <c r="Y154" i="9" s="1"/>
  <c r="X166" i="9"/>
  <c r="W166" i="9" s="1"/>
  <c r="X174" i="9"/>
  <c r="W174" i="9" s="1"/>
  <c r="X178" i="9"/>
  <c r="W178" i="9" s="1"/>
  <c r="X182" i="9"/>
  <c r="W182" i="9" s="1"/>
  <c r="X186" i="9"/>
  <c r="Y186" i="9" s="1"/>
  <c r="X190" i="9"/>
  <c r="W190" i="9" s="1"/>
  <c r="X194" i="9"/>
  <c r="W194" i="9" s="1"/>
  <c r="X198" i="9"/>
  <c r="W198" i="9" s="1"/>
  <c r="X202" i="9"/>
  <c r="W202" i="9" s="1"/>
  <c r="X206" i="9"/>
  <c r="W206" i="9" s="1"/>
  <c r="X210" i="9"/>
  <c r="W210" i="9" s="1"/>
  <c r="X222" i="9"/>
  <c r="W222" i="9" s="1"/>
  <c r="X226" i="9"/>
  <c r="W226" i="9" s="1"/>
  <c r="X286" i="9"/>
  <c r="W286" i="9" s="1"/>
  <c r="X294" i="9"/>
  <c r="W294" i="9" s="1"/>
  <c r="X298" i="9"/>
  <c r="W298" i="9" s="1"/>
  <c r="X302" i="9"/>
  <c r="Y302" i="9" s="1"/>
  <c r="X310" i="9"/>
  <c r="W310" i="9" s="1"/>
  <c r="X318" i="9"/>
  <c r="W318" i="9" s="1"/>
  <c r="X326" i="9"/>
  <c r="W326" i="9" s="1"/>
  <c r="X330" i="9"/>
  <c r="W330" i="9" s="1"/>
  <c r="X334" i="9"/>
  <c r="W334" i="9" s="1"/>
  <c r="X338" i="9"/>
  <c r="Y338" i="9" s="1"/>
  <c r="X342" i="9"/>
  <c r="W342" i="9" s="1"/>
  <c r="X346" i="9"/>
  <c r="W346" i="9" s="1"/>
  <c r="T18" i="9"/>
  <c r="V18" i="9" s="1"/>
  <c r="U51" i="9"/>
  <c r="D13" i="9"/>
  <c r="G13" i="9"/>
  <c r="I13" i="9"/>
  <c r="T156" i="9"/>
  <c r="S156" i="9" s="1"/>
  <c r="T191" i="9"/>
  <c r="V191" i="9" s="1"/>
  <c r="U106" i="9"/>
  <c r="T158" i="9"/>
  <c r="S158" i="9" s="1"/>
  <c r="U74" i="9"/>
  <c r="U135" i="9"/>
  <c r="T204" i="9"/>
  <c r="T111" i="9"/>
  <c r="V111" i="9" s="1"/>
  <c r="U82" i="9"/>
  <c r="U23" i="9"/>
  <c r="U145" i="9"/>
  <c r="T214" i="9"/>
  <c r="V214" i="9" s="1"/>
  <c r="U26" i="9"/>
  <c r="U59" i="9"/>
  <c r="T148" i="9"/>
  <c r="S148" i="9" s="1"/>
  <c r="U50" i="9"/>
  <c r="V98" i="9"/>
  <c r="U127" i="9"/>
  <c r="U230" i="9"/>
  <c r="T144" i="9"/>
  <c r="V144" i="9" s="1"/>
  <c r="U144" i="9"/>
  <c r="U160" i="9"/>
  <c r="T160" i="9"/>
  <c r="V160" i="9" s="1"/>
  <c r="U168" i="9"/>
  <c r="T168" i="9"/>
  <c r="S168" i="9" s="1"/>
  <c r="U176" i="9"/>
  <c r="T176" i="9"/>
  <c r="T200" i="9"/>
  <c r="V200" i="9" s="1"/>
  <c r="U200" i="9"/>
  <c r="Y219" i="9"/>
  <c r="W219" i="9"/>
  <c r="U224" i="9"/>
  <c r="T224" i="9"/>
  <c r="Y227" i="9"/>
  <c r="W227" i="9"/>
  <c r="Y235" i="9"/>
  <c r="W235" i="9"/>
  <c r="Y251" i="9"/>
  <c r="W251" i="9"/>
  <c r="U256" i="9"/>
  <c r="T256" i="9"/>
  <c r="Y259" i="9"/>
  <c r="W259" i="9"/>
  <c r="W275" i="9"/>
  <c r="Y275" i="9"/>
  <c r="U288" i="9"/>
  <c r="T288" i="9"/>
  <c r="U296" i="9"/>
  <c r="T296" i="9"/>
  <c r="V296" i="9" s="1"/>
  <c r="U312" i="9"/>
  <c r="T312" i="9"/>
  <c r="V312" i="9" s="1"/>
  <c r="T320" i="9"/>
  <c r="U320" i="9"/>
  <c r="U328" i="9"/>
  <c r="T328" i="9"/>
  <c r="Y331" i="9"/>
  <c r="W331" i="9"/>
  <c r="T352" i="9"/>
  <c r="U352" i="9"/>
  <c r="Y355" i="9"/>
  <c r="W355" i="9"/>
  <c r="Y363" i="9"/>
  <c r="W363" i="9"/>
  <c r="U384" i="9"/>
  <c r="T384" i="9"/>
  <c r="V384" i="9" s="1"/>
  <c r="U392" i="9"/>
  <c r="T392" i="9"/>
  <c r="S392" i="9" s="1"/>
  <c r="U400" i="9"/>
  <c r="T400" i="9"/>
  <c r="S400" i="9" s="1"/>
  <c r="W403" i="9"/>
  <c r="Y403" i="9"/>
  <c r="T408" i="9"/>
  <c r="U408" i="9"/>
  <c r="T416" i="9"/>
  <c r="U416" i="9"/>
  <c r="U424" i="9"/>
  <c r="T424" i="9"/>
  <c r="U432" i="9"/>
  <c r="T432" i="9"/>
  <c r="U440" i="9"/>
  <c r="T440" i="9"/>
  <c r="Y443" i="9"/>
  <c r="W443" i="9"/>
  <c r="T448" i="9"/>
  <c r="U448" i="9"/>
  <c r="W451" i="9"/>
  <c r="Y451" i="9"/>
  <c r="T456" i="9"/>
  <c r="U456" i="9"/>
  <c r="U464" i="9"/>
  <c r="T464" i="9"/>
  <c r="W467" i="9"/>
  <c r="Y467" i="9"/>
  <c r="U472" i="9"/>
  <c r="T472" i="9"/>
  <c r="T480" i="9"/>
  <c r="S480" i="9" s="1"/>
  <c r="U480" i="9"/>
  <c r="W483" i="9"/>
  <c r="Y483" i="9"/>
  <c r="U488" i="9"/>
  <c r="T488" i="9"/>
  <c r="V488" i="9" s="1"/>
  <c r="W491" i="9"/>
  <c r="Y491" i="9"/>
  <c r="T496" i="9"/>
  <c r="U496" i="9"/>
  <c r="W499" i="9"/>
  <c r="Y499" i="9"/>
  <c r="U504" i="9"/>
  <c r="T504" i="9"/>
  <c r="U24" i="9"/>
  <c r="T24" i="9"/>
  <c r="U56" i="9"/>
  <c r="T56" i="9"/>
  <c r="T80" i="9"/>
  <c r="U80" i="9"/>
  <c r="U152" i="9"/>
  <c r="T152" i="9"/>
  <c r="S152" i="9" s="1"/>
  <c r="U184" i="9"/>
  <c r="T184" i="9"/>
  <c r="U216" i="9"/>
  <c r="T216" i="9"/>
  <c r="U232" i="9"/>
  <c r="T232" i="9"/>
  <c r="U240" i="9"/>
  <c r="T240" i="9"/>
  <c r="U248" i="9"/>
  <c r="T248" i="9"/>
  <c r="Y291" i="9"/>
  <c r="W291" i="9"/>
  <c r="W299" i="9"/>
  <c r="Y299" i="9"/>
  <c r="T304" i="9"/>
  <c r="U304" i="9"/>
  <c r="Y323" i="9"/>
  <c r="W323" i="9"/>
  <c r="U336" i="9"/>
  <c r="T336" i="9"/>
  <c r="U360" i="9"/>
  <c r="T360" i="9"/>
  <c r="U368" i="9"/>
  <c r="T368" i="9"/>
  <c r="V368" i="9" s="1"/>
  <c r="U376" i="9"/>
  <c r="T376" i="9"/>
  <c r="V376" i="9" s="1"/>
  <c r="Y379" i="9"/>
  <c r="W379" i="9"/>
  <c r="Y18" i="9"/>
  <c r="W18" i="9"/>
  <c r="S23" i="9"/>
  <c r="V23" i="9"/>
  <c r="Y26" i="9"/>
  <c r="W26" i="9"/>
  <c r="W122" i="9"/>
  <c r="Y122" i="9"/>
  <c r="S135" i="9"/>
  <c r="V135" i="9"/>
  <c r="W250" i="9"/>
  <c r="Y250" i="9"/>
  <c r="Y27" i="9"/>
  <c r="W27" i="9"/>
  <c r="U40" i="9"/>
  <c r="T40" i="9"/>
  <c r="U48" i="9"/>
  <c r="T48" i="9"/>
  <c r="U88" i="9"/>
  <c r="T88" i="9"/>
  <c r="Y91" i="9"/>
  <c r="W91" i="9"/>
  <c r="U104" i="9"/>
  <c r="T104" i="9"/>
  <c r="U128" i="9"/>
  <c r="T128" i="9"/>
  <c r="W179" i="9"/>
  <c r="Y179" i="9"/>
  <c r="U192" i="9"/>
  <c r="T192" i="9"/>
  <c r="U208" i="9"/>
  <c r="T208" i="9"/>
  <c r="S208" i="9" s="1"/>
  <c r="Y243" i="9"/>
  <c r="W243" i="9"/>
  <c r="T264" i="9"/>
  <c r="U264" i="9"/>
  <c r="Y267" i="9"/>
  <c r="W267" i="9"/>
  <c r="U272" i="9"/>
  <c r="T272" i="9"/>
  <c r="U280" i="9"/>
  <c r="T280" i="9"/>
  <c r="W283" i="9"/>
  <c r="Y283" i="9"/>
  <c r="Y307" i="9"/>
  <c r="W307" i="9"/>
  <c r="Y315" i="9"/>
  <c r="W315" i="9"/>
  <c r="W339" i="9"/>
  <c r="Y339" i="9"/>
  <c r="U344" i="9"/>
  <c r="T344" i="9"/>
  <c r="V344" i="9" s="1"/>
  <c r="W347" i="9"/>
  <c r="Y347" i="9"/>
  <c r="Y371" i="9"/>
  <c r="W371" i="9"/>
  <c r="W395" i="9"/>
  <c r="Y395" i="9"/>
  <c r="Y17" i="9"/>
  <c r="W17" i="9"/>
  <c r="W41" i="9"/>
  <c r="Y41" i="9"/>
  <c r="W57" i="9"/>
  <c r="Y57" i="9"/>
  <c r="W73" i="9"/>
  <c r="Y73" i="9"/>
  <c r="Y81" i="9"/>
  <c r="W81" i="9"/>
  <c r="Y97" i="9"/>
  <c r="W97" i="9"/>
  <c r="W129" i="9"/>
  <c r="Y129" i="9"/>
  <c r="W145" i="9"/>
  <c r="Y145" i="9"/>
  <c r="W225" i="9"/>
  <c r="Y225" i="9"/>
  <c r="Y19" i="9"/>
  <c r="W19" i="9"/>
  <c r="Y99" i="9"/>
  <c r="W99" i="9"/>
  <c r="U112" i="9"/>
  <c r="T112" i="9"/>
  <c r="T120" i="9"/>
  <c r="U120" i="9"/>
  <c r="U136" i="9"/>
  <c r="T136" i="9"/>
  <c r="S136" i="9" s="1"/>
  <c r="U53" i="9"/>
  <c r="T53" i="9"/>
  <c r="S53" i="9" s="1"/>
  <c r="U85" i="9"/>
  <c r="T85" i="9"/>
  <c r="S85" i="9" s="1"/>
  <c r="U93" i="9"/>
  <c r="T93" i="9"/>
  <c r="S93" i="9" s="1"/>
  <c r="U101" i="9"/>
  <c r="T101" i="9"/>
  <c r="U125" i="9"/>
  <c r="T125" i="9"/>
  <c r="V125" i="9" s="1"/>
  <c r="W128" i="9"/>
  <c r="Y128" i="9"/>
  <c r="U133" i="9"/>
  <c r="T133" i="9"/>
  <c r="Y136" i="9"/>
  <c r="W136" i="9"/>
  <c r="U141" i="9"/>
  <c r="T141" i="9"/>
  <c r="Y144" i="9"/>
  <c r="W144" i="9"/>
  <c r="T149" i="9"/>
  <c r="U149" i="9"/>
  <c r="T157" i="9"/>
  <c r="U157" i="9"/>
  <c r="U165" i="9"/>
  <c r="T165" i="9"/>
  <c r="U173" i="9"/>
  <c r="T173" i="9"/>
  <c r="U181" i="9"/>
  <c r="T181" i="9"/>
  <c r="S181" i="9" s="1"/>
  <c r="U189" i="9"/>
  <c r="T189" i="9"/>
  <c r="S189" i="9" s="1"/>
  <c r="U197" i="9"/>
  <c r="T197" i="9"/>
  <c r="S197" i="9" s="1"/>
  <c r="U205" i="9"/>
  <c r="T205" i="9"/>
  <c r="V205" i="9" s="1"/>
  <c r="U213" i="9"/>
  <c r="T213" i="9"/>
  <c r="V213" i="9" s="1"/>
  <c r="W25" i="9"/>
  <c r="Y25" i="9"/>
  <c r="U32" i="9"/>
  <c r="T32" i="9"/>
  <c r="W115" i="9"/>
  <c r="Y115" i="9"/>
  <c r="W187" i="9"/>
  <c r="Y187" i="9"/>
  <c r="Y87" i="9"/>
  <c r="W87" i="9"/>
  <c r="W111" i="9"/>
  <c r="Y111" i="9"/>
  <c r="T96" i="9"/>
  <c r="U96" i="9"/>
  <c r="Y107" i="9"/>
  <c r="W107" i="9"/>
  <c r="W171" i="9"/>
  <c r="Y171" i="9"/>
  <c r="U29" i="9"/>
  <c r="T29" i="9"/>
  <c r="U45" i="9"/>
  <c r="T45" i="9"/>
  <c r="S45" i="9" s="1"/>
  <c r="U109" i="9"/>
  <c r="T109" i="9"/>
  <c r="V109" i="9" s="1"/>
  <c r="U117" i="9"/>
  <c r="T117" i="9"/>
  <c r="V117" i="9" s="1"/>
  <c r="Y55" i="9"/>
  <c r="W55" i="9"/>
  <c r="W143" i="9"/>
  <c r="Y143" i="9"/>
  <c r="W247" i="9"/>
  <c r="Y247" i="9"/>
  <c r="Y22" i="9"/>
  <c r="W22" i="9"/>
  <c r="Y30" i="9"/>
  <c r="W30" i="9"/>
  <c r="W38" i="9"/>
  <c r="Y38" i="9"/>
  <c r="W46" i="9"/>
  <c r="Y46" i="9"/>
  <c r="W54" i="9"/>
  <c r="Y54" i="9"/>
  <c r="W78" i="9"/>
  <c r="Y78" i="9"/>
  <c r="W118" i="9"/>
  <c r="Y118" i="9"/>
  <c r="Y33" i="9"/>
  <c r="U64" i="9"/>
  <c r="T64" i="9"/>
  <c r="U72" i="9"/>
  <c r="T72" i="9"/>
  <c r="Y123" i="9"/>
  <c r="W123" i="9"/>
  <c r="W120" i="9"/>
  <c r="Y120" i="9"/>
  <c r="Y23" i="9"/>
  <c r="W23" i="9"/>
  <c r="Y39" i="9"/>
  <c r="W39" i="9"/>
  <c r="Y79" i="9"/>
  <c r="W79" i="9"/>
  <c r="Y95" i="9"/>
  <c r="W95" i="9"/>
  <c r="U18" i="9"/>
  <c r="S26" i="9"/>
  <c r="V26" i="9"/>
  <c r="Y29" i="9"/>
  <c r="W29" i="9"/>
  <c r="Y37" i="9"/>
  <c r="W37" i="9"/>
  <c r="Y45" i="9"/>
  <c r="W45" i="9"/>
  <c r="S50" i="9"/>
  <c r="V50" i="9"/>
  <c r="Y61" i="9"/>
  <c r="W61" i="9"/>
  <c r="V74" i="9"/>
  <c r="S74" i="9"/>
  <c r="V82" i="9"/>
  <c r="S82" i="9"/>
  <c r="Y85" i="9"/>
  <c r="W85" i="9"/>
  <c r="Y93" i="9"/>
  <c r="W93" i="9"/>
  <c r="Y101" i="9"/>
  <c r="W101" i="9"/>
  <c r="V106" i="9"/>
  <c r="S106" i="9"/>
  <c r="W117" i="9"/>
  <c r="Y117" i="9"/>
  <c r="Y125" i="9"/>
  <c r="W125" i="9"/>
  <c r="W141" i="9"/>
  <c r="Y141" i="9"/>
  <c r="W181" i="9"/>
  <c r="Y181" i="9"/>
  <c r="W21" i="9"/>
  <c r="Y21" i="9"/>
  <c r="U21" i="9"/>
  <c r="T21" i="9"/>
  <c r="Y24" i="9"/>
  <c r="W24" i="9"/>
  <c r="U37" i="9"/>
  <c r="T37" i="9"/>
  <c r="S37" i="9" s="1"/>
  <c r="T61" i="9"/>
  <c r="S61" i="9" s="1"/>
  <c r="U61" i="9"/>
  <c r="U69" i="9"/>
  <c r="T69" i="9"/>
  <c r="S69" i="9" s="1"/>
  <c r="T77" i="9"/>
  <c r="S77" i="9" s="1"/>
  <c r="U77" i="9"/>
  <c r="W112" i="9"/>
  <c r="Y112" i="9"/>
  <c r="Y20" i="9"/>
  <c r="W20" i="9"/>
  <c r="W60" i="9"/>
  <c r="Y60" i="9"/>
  <c r="W76" i="9"/>
  <c r="Y76" i="9"/>
  <c r="Y148" i="9"/>
  <c r="W148" i="9"/>
  <c r="W156" i="9"/>
  <c r="Y156" i="9"/>
  <c r="W180" i="9"/>
  <c r="Y180" i="9"/>
  <c r="Y28" i="9"/>
  <c r="W28" i="9"/>
  <c r="W188" i="9"/>
  <c r="Y188" i="9"/>
  <c r="S87" i="9"/>
  <c r="V87" i="9"/>
  <c r="U95" i="9"/>
  <c r="T95" i="9"/>
  <c r="S95" i="9" s="1"/>
  <c r="W106" i="9"/>
  <c r="Y106" i="9"/>
  <c r="W114" i="9"/>
  <c r="Y114" i="9"/>
  <c r="U143" i="9"/>
  <c r="T143" i="9"/>
  <c r="U167" i="9"/>
  <c r="T167" i="9"/>
  <c r="S167" i="9" s="1"/>
  <c r="U199" i="9"/>
  <c r="T199" i="9"/>
  <c r="V199" i="9" s="1"/>
  <c r="U207" i="9"/>
  <c r="T207" i="9"/>
  <c r="U223" i="9"/>
  <c r="T223" i="9"/>
  <c r="U231" i="9"/>
  <c r="T231" i="9"/>
  <c r="W234" i="9"/>
  <c r="Y234" i="9"/>
  <c r="T239" i="9"/>
  <c r="U239" i="9"/>
  <c r="Y242" i="9"/>
  <c r="W242" i="9"/>
  <c r="U247" i="9"/>
  <c r="T247" i="9"/>
  <c r="U255" i="9"/>
  <c r="T255" i="9"/>
  <c r="Y258" i="9"/>
  <c r="W258" i="9"/>
  <c r="U263" i="9"/>
  <c r="T263" i="9"/>
  <c r="Y266" i="9"/>
  <c r="W266" i="9"/>
  <c r="T271" i="9"/>
  <c r="U271" i="9"/>
  <c r="W274" i="9"/>
  <c r="Y274" i="9"/>
  <c r="U279" i="9"/>
  <c r="T279" i="9"/>
  <c r="Y282" i="9"/>
  <c r="W282" i="9"/>
  <c r="U287" i="9"/>
  <c r="T287" i="9"/>
  <c r="S287" i="9" s="1"/>
  <c r="W290" i="9"/>
  <c r="Y290" i="9"/>
  <c r="U295" i="9"/>
  <c r="T295" i="9"/>
  <c r="S295" i="9" s="1"/>
  <c r="U303" i="9"/>
  <c r="T303" i="9"/>
  <c r="W306" i="9"/>
  <c r="Y306" i="9"/>
  <c r="T311" i="9"/>
  <c r="S311" i="9" s="1"/>
  <c r="U311" i="9"/>
  <c r="U319" i="9"/>
  <c r="T319" i="9"/>
  <c r="S319" i="9" s="1"/>
  <c r="W322" i="9"/>
  <c r="Y322" i="9"/>
  <c r="T327" i="9"/>
  <c r="S327" i="9" s="1"/>
  <c r="U327" i="9"/>
  <c r="T335" i="9"/>
  <c r="S335" i="9" s="1"/>
  <c r="U335" i="9"/>
  <c r="U343" i="9"/>
  <c r="T343" i="9"/>
  <c r="V343" i="9" s="1"/>
  <c r="T351" i="9"/>
  <c r="U351" i="9"/>
  <c r="W354" i="9"/>
  <c r="Y354" i="9"/>
  <c r="U359" i="9"/>
  <c r="T359" i="9"/>
  <c r="S359" i="9" s="1"/>
  <c r="W362" i="9"/>
  <c r="Y362" i="9"/>
  <c r="U367" i="9"/>
  <c r="T367" i="9"/>
  <c r="W370" i="9"/>
  <c r="Y370" i="9"/>
  <c r="U375" i="9"/>
  <c r="T375" i="9"/>
  <c r="W378" i="9"/>
  <c r="Y378" i="9"/>
  <c r="U383" i="9"/>
  <c r="T383" i="9"/>
  <c r="W386" i="9"/>
  <c r="Y386" i="9"/>
  <c r="U391" i="9"/>
  <c r="T391" i="9"/>
  <c r="V391" i="9" s="1"/>
  <c r="U399" i="9"/>
  <c r="T399" i="9"/>
  <c r="V399" i="9" s="1"/>
  <c r="U407" i="9"/>
  <c r="T407" i="9"/>
  <c r="Y410" i="9"/>
  <c r="W410" i="9"/>
  <c r="U415" i="9"/>
  <c r="T415" i="9"/>
  <c r="Y418" i="9"/>
  <c r="W418" i="9"/>
  <c r="T423" i="9"/>
  <c r="U423" i="9"/>
  <c r="W426" i="9"/>
  <c r="Y426" i="9"/>
  <c r="U431" i="9"/>
  <c r="T431" i="9"/>
  <c r="W434" i="9"/>
  <c r="Y434" i="9"/>
  <c r="U439" i="9"/>
  <c r="T439" i="9"/>
  <c r="Y442" i="9"/>
  <c r="W442" i="9"/>
  <c r="T447" i="9"/>
  <c r="U447" i="9"/>
  <c r="W450" i="9"/>
  <c r="Y450" i="9"/>
  <c r="T455" i="9"/>
  <c r="U455" i="9"/>
  <c r="W458" i="9"/>
  <c r="Y458" i="9"/>
  <c r="T463" i="9"/>
  <c r="S463" i="9" s="1"/>
  <c r="U463" i="9"/>
  <c r="U471" i="9"/>
  <c r="T471" i="9"/>
  <c r="V471" i="9" s="1"/>
  <c r="Y474" i="9"/>
  <c r="W474" i="9"/>
  <c r="T479" i="9"/>
  <c r="U479" i="9"/>
  <c r="W482" i="9"/>
  <c r="Y482" i="9"/>
  <c r="U487" i="9"/>
  <c r="T487" i="9"/>
  <c r="Y490" i="9"/>
  <c r="W490" i="9"/>
  <c r="T495" i="9"/>
  <c r="U495" i="9"/>
  <c r="W498" i="9"/>
  <c r="Y498" i="9"/>
  <c r="U503" i="9"/>
  <c r="T503" i="9"/>
  <c r="T19" i="9"/>
  <c r="T27" i="9"/>
  <c r="T30" i="9"/>
  <c r="Y44" i="9"/>
  <c r="Y47" i="9"/>
  <c r="Y49" i="9"/>
  <c r="T151" i="9"/>
  <c r="T161" i="9"/>
  <c r="U166" i="9"/>
  <c r="T169" i="9"/>
  <c r="T177" i="9"/>
  <c r="U180" i="9"/>
  <c r="T183" i="9"/>
  <c r="Y185" i="9"/>
  <c r="U211" i="9"/>
  <c r="U78" i="9"/>
  <c r="T78" i="9"/>
  <c r="V78" i="9" s="1"/>
  <c r="S110" i="9"/>
  <c r="V110" i="9"/>
  <c r="U118" i="9"/>
  <c r="T118" i="9"/>
  <c r="U134" i="9"/>
  <c r="T134" i="9"/>
  <c r="V134" i="9" s="1"/>
  <c r="W137" i="9"/>
  <c r="Y137" i="9"/>
  <c r="W153" i="9"/>
  <c r="Y153" i="9"/>
  <c r="S166" i="9"/>
  <c r="V166" i="9"/>
  <c r="U174" i="9"/>
  <c r="T174" i="9"/>
  <c r="U182" i="9"/>
  <c r="T182" i="9"/>
  <c r="U190" i="9"/>
  <c r="T190" i="9"/>
  <c r="W217" i="9"/>
  <c r="Y217" i="9"/>
  <c r="U222" i="9"/>
  <c r="T222" i="9"/>
  <c r="S222" i="9" s="1"/>
  <c r="S230" i="9"/>
  <c r="V230" i="9"/>
  <c r="Y233" i="9"/>
  <c r="W233" i="9"/>
  <c r="U238" i="9"/>
  <c r="T238" i="9"/>
  <c r="U246" i="9"/>
  <c r="T246" i="9"/>
  <c r="Y249" i="9"/>
  <c r="W249" i="9"/>
  <c r="U254" i="9"/>
  <c r="T254" i="9"/>
  <c r="W257" i="9"/>
  <c r="Y257" i="9"/>
  <c r="U262" i="9"/>
  <c r="T262" i="9"/>
  <c r="W265" i="9"/>
  <c r="Y265" i="9"/>
  <c r="T270" i="9"/>
  <c r="U270" i="9"/>
  <c r="Y273" i="9"/>
  <c r="W273" i="9"/>
  <c r="U278" i="9"/>
  <c r="T278" i="9"/>
  <c r="Y281" i="9"/>
  <c r="W281" i="9"/>
  <c r="S286" i="9"/>
  <c r="V286" i="9"/>
  <c r="Y289" i="9"/>
  <c r="W289" i="9"/>
  <c r="T294" i="9"/>
  <c r="U294" i="9"/>
  <c r="Y297" i="9"/>
  <c r="W297" i="9"/>
  <c r="Y305" i="9"/>
  <c r="W305" i="9"/>
  <c r="T310" i="9"/>
  <c r="U310" i="9"/>
  <c r="Y313" i="9"/>
  <c r="W313" i="9"/>
  <c r="S318" i="9"/>
  <c r="V318" i="9"/>
  <c r="Y321" i="9"/>
  <c r="W321" i="9"/>
  <c r="T326" i="9"/>
  <c r="U326" i="9"/>
  <c r="Y329" i="9"/>
  <c r="W329" i="9"/>
  <c r="U334" i="9"/>
  <c r="T334" i="9"/>
  <c r="U342" i="9"/>
  <c r="T342" i="9"/>
  <c r="S342" i="9" s="1"/>
  <c r="T350" i="9"/>
  <c r="V350" i="9" s="1"/>
  <c r="U350" i="9"/>
  <c r="U358" i="9"/>
  <c r="T358" i="9"/>
  <c r="U366" i="9"/>
  <c r="T366" i="9"/>
  <c r="U374" i="9"/>
  <c r="T374" i="9"/>
  <c r="V374" i="9" s="1"/>
  <c r="U382" i="9"/>
  <c r="T382" i="9"/>
  <c r="Y385" i="9"/>
  <c r="W385" i="9"/>
  <c r="U390" i="9"/>
  <c r="T390" i="9"/>
  <c r="S390" i="9" s="1"/>
  <c r="U398" i="9"/>
  <c r="T398" i="9"/>
  <c r="S398" i="9" s="1"/>
  <c r="U406" i="9"/>
  <c r="T406" i="9"/>
  <c r="U414" i="9"/>
  <c r="T414" i="9"/>
  <c r="U422" i="9"/>
  <c r="T422" i="9"/>
  <c r="U430" i="9"/>
  <c r="T430" i="9"/>
  <c r="U438" i="9"/>
  <c r="T438" i="9"/>
  <c r="U446" i="9"/>
  <c r="T446" i="9"/>
  <c r="T454" i="9"/>
  <c r="U454" i="9"/>
  <c r="T462" i="9"/>
  <c r="S462" i="9" s="1"/>
  <c r="U462" i="9"/>
  <c r="U470" i="9"/>
  <c r="T470" i="9"/>
  <c r="U478" i="9"/>
  <c r="T478" i="9"/>
  <c r="V478" i="9" s="1"/>
  <c r="U486" i="9"/>
  <c r="T486" i="9"/>
  <c r="V486" i="9" s="1"/>
  <c r="W489" i="9"/>
  <c r="Y489" i="9"/>
  <c r="U494" i="9"/>
  <c r="T494" i="9"/>
  <c r="V494" i="9" s="1"/>
  <c r="W497" i="9"/>
  <c r="Y497" i="9"/>
  <c r="U502" i="9"/>
  <c r="T502" i="9"/>
  <c r="W505" i="9"/>
  <c r="Y505" i="9"/>
  <c r="T39" i="9"/>
  <c r="T75" i="9"/>
  <c r="S75" i="9" s="1"/>
  <c r="T83" i="9"/>
  <c r="S83" i="9" s="1"/>
  <c r="T86" i="9"/>
  <c r="S86" i="9" s="1"/>
  <c r="T107" i="9"/>
  <c r="V107" i="9" s="1"/>
  <c r="T114" i="9"/>
  <c r="W130" i="9"/>
  <c r="U154" i="9"/>
  <c r="T159" i="9"/>
  <c r="Y169" i="9"/>
  <c r="Y177" i="9"/>
  <c r="T217" i="9"/>
  <c r="S217" i="9" s="1"/>
  <c r="W223" i="9"/>
  <c r="W241" i="9"/>
  <c r="U286" i="9"/>
  <c r="W352" i="9"/>
  <c r="Y352" i="9"/>
  <c r="U357" i="9"/>
  <c r="T357" i="9"/>
  <c r="S357" i="9" s="1"/>
  <c r="U365" i="9"/>
  <c r="T365" i="9"/>
  <c r="S365" i="9" s="1"/>
  <c r="W368" i="9"/>
  <c r="Y368" i="9"/>
  <c r="U373" i="9"/>
  <c r="T373" i="9"/>
  <c r="V373" i="9" s="1"/>
  <c r="U381" i="9"/>
  <c r="T381" i="9"/>
  <c r="S381" i="9" s="1"/>
  <c r="Y384" i="9"/>
  <c r="W384" i="9"/>
  <c r="U389" i="9"/>
  <c r="T389" i="9"/>
  <c r="S389" i="9" s="1"/>
  <c r="Y392" i="9"/>
  <c r="W392" i="9"/>
  <c r="U397" i="9"/>
  <c r="T397" i="9"/>
  <c r="V397" i="9" s="1"/>
  <c r="U405" i="9"/>
  <c r="T405" i="9"/>
  <c r="Y408" i="9"/>
  <c r="W408" i="9"/>
  <c r="T413" i="9"/>
  <c r="U413" i="9"/>
  <c r="Y416" i="9"/>
  <c r="W416" i="9"/>
  <c r="T421" i="9"/>
  <c r="U421" i="9"/>
  <c r="Y424" i="9"/>
  <c r="W424" i="9"/>
  <c r="T429" i="9"/>
  <c r="U429" i="9"/>
  <c r="W432" i="9"/>
  <c r="Y432" i="9"/>
  <c r="T437" i="9"/>
  <c r="U437" i="9"/>
  <c r="W440" i="9"/>
  <c r="Y440" i="9"/>
  <c r="U445" i="9"/>
  <c r="T445" i="9"/>
  <c r="W448" i="9"/>
  <c r="Y448" i="9"/>
  <c r="U453" i="9"/>
  <c r="T453" i="9"/>
  <c r="Y456" i="9"/>
  <c r="W456" i="9"/>
  <c r="T461" i="9"/>
  <c r="S461" i="9" s="1"/>
  <c r="U461" i="9"/>
  <c r="U469" i="9"/>
  <c r="T469" i="9"/>
  <c r="Y472" i="9"/>
  <c r="W472" i="9"/>
  <c r="U477" i="9"/>
  <c r="T477" i="9"/>
  <c r="V477" i="9" s="1"/>
  <c r="U485" i="9"/>
  <c r="T485" i="9"/>
  <c r="W488" i="9"/>
  <c r="Y488" i="9"/>
  <c r="U493" i="9"/>
  <c r="T493" i="9"/>
  <c r="W496" i="9"/>
  <c r="Y496" i="9"/>
  <c r="T501" i="9"/>
  <c r="U501" i="9"/>
  <c r="W504" i="9"/>
  <c r="Y504" i="9"/>
  <c r="T20" i="9"/>
  <c r="T31" i="9"/>
  <c r="T33" i="9"/>
  <c r="T38" i="9"/>
  <c r="S38" i="9" s="1"/>
  <c r="T41" i="9"/>
  <c r="T55" i="9"/>
  <c r="T70" i="9"/>
  <c r="S70" i="9" s="1"/>
  <c r="T81" i="9"/>
  <c r="Y86" i="9"/>
  <c r="U94" i="9"/>
  <c r="U102" i="9"/>
  <c r="T121" i="9"/>
  <c r="V121" i="9" s="1"/>
  <c r="Y172" i="9"/>
  <c r="T175" i="9"/>
  <c r="Y189" i="9"/>
  <c r="T195" i="9"/>
  <c r="S195" i="9" s="1"/>
  <c r="U198" i="9"/>
  <c r="U215" i="9"/>
  <c r="Y244" i="9"/>
  <c r="Y298" i="9"/>
  <c r="U245" i="9"/>
  <c r="T245" i="9"/>
  <c r="Y256" i="9"/>
  <c r="W256" i="9"/>
  <c r="T261" i="9"/>
  <c r="U261" i="9"/>
  <c r="Y264" i="9"/>
  <c r="W264" i="9"/>
  <c r="Y272" i="9"/>
  <c r="W272" i="9"/>
  <c r="U277" i="9"/>
  <c r="T277" i="9"/>
  <c r="W280" i="9"/>
  <c r="Y280" i="9"/>
  <c r="U285" i="9"/>
  <c r="T285" i="9"/>
  <c r="W288" i="9"/>
  <c r="Y288" i="9"/>
  <c r="T293" i="9"/>
  <c r="V293" i="9" s="1"/>
  <c r="U293" i="9"/>
  <c r="U301" i="9"/>
  <c r="T301" i="9"/>
  <c r="W304" i="9"/>
  <c r="Y304" i="9"/>
  <c r="U309" i="9"/>
  <c r="T309" i="9"/>
  <c r="V309" i="9" s="1"/>
  <c r="U317" i="9"/>
  <c r="T317" i="9"/>
  <c r="W320" i="9"/>
  <c r="Y320" i="9"/>
  <c r="U325" i="9"/>
  <c r="T325" i="9"/>
  <c r="S325" i="9" s="1"/>
  <c r="U333" i="9"/>
  <c r="T333" i="9"/>
  <c r="W336" i="9"/>
  <c r="Y336" i="9"/>
  <c r="U341" i="9"/>
  <c r="T341" i="9"/>
  <c r="S341" i="9" s="1"/>
  <c r="U349" i="9"/>
  <c r="T349" i="9"/>
  <c r="V349" i="9" s="1"/>
  <c r="Y71" i="9"/>
  <c r="W71" i="9"/>
  <c r="U76" i="9"/>
  <c r="T76" i="9"/>
  <c r="U84" i="9"/>
  <c r="T84" i="9"/>
  <c r="U116" i="9"/>
  <c r="T116" i="9"/>
  <c r="S124" i="9"/>
  <c r="V124" i="9"/>
  <c r="Y127" i="9"/>
  <c r="W127" i="9"/>
  <c r="U140" i="9"/>
  <c r="T140" i="9"/>
  <c r="U164" i="9"/>
  <c r="T164" i="9"/>
  <c r="U172" i="9"/>
  <c r="T172" i="9"/>
  <c r="S172" i="9" s="1"/>
  <c r="U188" i="9"/>
  <c r="T188" i="9"/>
  <c r="S188" i="9" s="1"/>
  <c r="U212" i="9"/>
  <c r="T212" i="9"/>
  <c r="S212" i="9" s="1"/>
  <c r="Y215" i="9"/>
  <c r="W215" i="9"/>
  <c r="U220" i="9"/>
  <c r="T220" i="9"/>
  <c r="V220" i="9" s="1"/>
  <c r="U228" i="9"/>
  <c r="T228" i="9"/>
  <c r="Y231" i="9"/>
  <c r="W231" i="9"/>
  <c r="U236" i="9"/>
  <c r="T236" i="9"/>
  <c r="Y239" i="9"/>
  <c r="W239" i="9"/>
  <c r="U244" i="9"/>
  <c r="T244" i="9"/>
  <c r="U252" i="9"/>
  <c r="T252" i="9"/>
  <c r="Y255" i="9"/>
  <c r="W255" i="9"/>
  <c r="U260" i="9"/>
  <c r="T260" i="9"/>
  <c r="Y263" i="9"/>
  <c r="W263" i="9"/>
  <c r="U268" i="9"/>
  <c r="T268" i="9"/>
  <c r="Y271" i="9"/>
  <c r="W271" i="9"/>
  <c r="U276" i="9"/>
  <c r="T276" i="9"/>
  <c r="Y279" i="9"/>
  <c r="W279" i="9"/>
  <c r="T284" i="9"/>
  <c r="U284" i="9"/>
  <c r="T292" i="9"/>
  <c r="U292" i="9"/>
  <c r="Y295" i="9"/>
  <c r="W295" i="9"/>
  <c r="T300" i="9"/>
  <c r="U300" i="9"/>
  <c r="U308" i="9"/>
  <c r="T308" i="9"/>
  <c r="Y311" i="9"/>
  <c r="W311" i="9"/>
  <c r="T316" i="9"/>
  <c r="U316" i="9"/>
  <c r="T324" i="9"/>
  <c r="U324" i="9"/>
  <c r="U332" i="9"/>
  <c r="T332" i="9"/>
  <c r="U340" i="9"/>
  <c r="T340" i="9"/>
  <c r="Y343" i="9"/>
  <c r="W343" i="9"/>
  <c r="U348" i="9"/>
  <c r="T348" i="9"/>
  <c r="Y351" i="9"/>
  <c r="W351" i="9"/>
  <c r="U356" i="9"/>
  <c r="T356" i="9"/>
  <c r="Y359" i="9"/>
  <c r="W359" i="9"/>
  <c r="U364" i="9"/>
  <c r="T364" i="9"/>
  <c r="U372" i="9"/>
  <c r="T372" i="9"/>
  <c r="V372" i="9" s="1"/>
  <c r="Y375" i="9"/>
  <c r="W375" i="9"/>
  <c r="U380" i="9"/>
  <c r="T380" i="9"/>
  <c r="U388" i="9"/>
  <c r="T388" i="9"/>
  <c r="W391" i="9"/>
  <c r="Y391" i="9"/>
  <c r="U396" i="9"/>
  <c r="T396" i="9"/>
  <c r="S396" i="9" s="1"/>
  <c r="W399" i="9"/>
  <c r="Y399" i="9"/>
  <c r="U404" i="9"/>
  <c r="T404" i="9"/>
  <c r="S404" i="9" s="1"/>
  <c r="U412" i="9"/>
  <c r="T412" i="9"/>
  <c r="S412" i="9" s="1"/>
  <c r="U420" i="9"/>
  <c r="T420" i="9"/>
  <c r="U428" i="9"/>
  <c r="T428" i="9"/>
  <c r="T436" i="9"/>
  <c r="U436" i="9"/>
  <c r="U444" i="9"/>
  <c r="T444" i="9"/>
  <c r="Y447" i="9"/>
  <c r="W447" i="9"/>
  <c r="T452" i="9"/>
  <c r="V452" i="9" s="1"/>
  <c r="U452" i="9"/>
  <c r="W455" i="9"/>
  <c r="Y455" i="9"/>
  <c r="T460" i="9"/>
  <c r="S460" i="9" s="1"/>
  <c r="U460" i="9"/>
  <c r="U468" i="9"/>
  <c r="T468" i="9"/>
  <c r="S468" i="9" s="1"/>
  <c r="W471" i="9"/>
  <c r="Y471" i="9"/>
  <c r="U476" i="9"/>
  <c r="T476" i="9"/>
  <c r="S476" i="9" s="1"/>
  <c r="T484" i="9"/>
  <c r="V484" i="9" s="1"/>
  <c r="U484" i="9"/>
  <c r="W487" i="9"/>
  <c r="Y487" i="9"/>
  <c r="T492" i="9"/>
  <c r="V492" i="9" s="1"/>
  <c r="U492" i="9"/>
  <c r="W495" i="9"/>
  <c r="Y495" i="9"/>
  <c r="T500" i="9"/>
  <c r="U500" i="9"/>
  <c r="W503" i="9"/>
  <c r="Y503" i="9"/>
  <c r="T25" i="9"/>
  <c r="T28" i="9"/>
  <c r="T36" i="9"/>
  <c r="T47" i="9"/>
  <c r="T49" i="9"/>
  <c r="T54" i="9"/>
  <c r="S54" i="9" s="1"/>
  <c r="T57" i="9"/>
  <c r="T62" i="9"/>
  <c r="V62" i="9" s="1"/>
  <c r="T65" i="9"/>
  <c r="V94" i="9"/>
  <c r="V102" i="9"/>
  <c r="U105" i="9"/>
  <c r="U119" i="9"/>
  <c r="U126" i="9"/>
  <c r="U202" i="9"/>
  <c r="U209" i="9"/>
  <c r="V215" i="9"/>
  <c r="T302" i="9"/>
  <c r="U229" i="9"/>
  <c r="T229" i="9"/>
  <c r="U269" i="9"/>
  <c r="T269" i="9"/>
  <c r="W62" i="9"/>
  <c r="Y62" i="9"/>
  <c r="U67" i="9"/>
  <c r="T67" i="9"/>
  <c r="S67" i="9" s="1"/>
  <c r="W70" i="9"/>
  <c r="Y70" i="9"/>
  <c r="U91" i="9"/>
  <c r="T91" i="9"/>
  <c r="S91" i="9" s="1"/>
  <c r="U99" i="9"/>
  <c r="T99" i="9"/>
  <c r="V99" i="9" s="1"/>
  <c r="U115" i="9"/>
  <c r="T115" i="9"/>
  <c r="V115" i="9" s="1"/>
  <c r="U123" i="9"/>
  <c r="T123" i="9"/>
  <c r="V123" i="9" s="1"/>
  <c r="W126" i="9"/>
  <c r="Y126" i="9"/>
  <c r="U131" i="9"/>
  <c r="T131" i="9"/>
  <c r="V131" i="9" s="1"/>
  <c r="U139" i="9"/>
  <c r="T139" i="9"/>
  <c r="U163" i="9"/>
  <c r="T163" i="9"/>
  <c r="U203" i="9"/>
  <c r="T203" i="9"/>
  <c r="S203" i="9" s="1"/>
  <c r="W214" i="9"/>
  <c r="Y214" i="9"/>
  <c r="U219" i="9"/>
  <c r="T219" i="9"/>
  <c r="S219" i="9" s="1"/>
  <c r="W230" i="9"/>
  <c r="Y230" i="9"/>
  <c r="T235" i="9"/>
  <c r="U235" i="9"/>
  <c r="W238" i="9"/>
  <c r="Y238" i="9"/>
  <c r="U243" i="9"/>
  <c r="T243" i="9"/>
  <c r="Y246" i="9"/>
  <c r="W246" i="9"/>
  <c r="T251" i="9"/>
  <c r="U251" i="9"/>
  <c r="Y254" i="9"/>
  <c r="W254" i="9"/>
  <c r="U259" i="9"/>
  <c r="T259" i="9"/>
  <c r="Y262" i="9"/>
  <c r="W262" i="9"/>
  <c r="U267" i="9"/>
  <c r="T267" i="9"/>
  <c r="Y270" i="9"/>
  <c r="W270" i="9"/>
  <c r="U275" i="9"/>
  <c r="T275" i="9"/>
  <c r="W278" i="9"/>
  <c r="Y278" i="9"/>
  <c r="U283" i="9"/>
  <c r="T283" i="9"/>
  <c r="T291" i="9"/>
  <c r="U291" i="9"/>
  <c r="U299" i="9"/>
  <c r="T299" i="9"/>
  <c r="T307" i="9"/>
  <c r="U307" i="9"/>
  <c r="U315" i="9"/>
  <c r="T315" i="9"/>
  <c r="U323" i="9"/>
  <c r="T323" i="9"/>
  <c r="U331" i="9"/>
  <c r="T331" i="9"/>
  <c r="U339" i="9"/>
  <c r="T339" i="9"/>
  <c r="S339" i="9" s="1"/>
  <c r="U347" i="9"/>
  <c r="T347" i="9"/>
  <c r="S347" i="9" s="1"/>
  <c r="W350" i="9"/>
  <c r="Y350" i="9"/>
  <c r="U355" i="9"/>
  <c r="T355" i="9"/>
  <c r="S355" i="9" s="1"/>
  <c r="U363" i="9"/>
  <c r="T363" i="9"/>
  <c r="S363" i="9" s="1"/>
  <c r="T371" i="9"/>
  <c r="V371" i="9" s="1"/>
  <c r="U371" i="9"/>
  <c r="U379" i="9"/>
  <c r="T379" i="9"/>
  <c r="S379" i="9" s="1"/>
  <c r="U387" i="9"/>
  <c r="T387" i="9"/>
  <c r="U395" i="9"/>
  <c r="T395" i="9"/>
  <c r="V395" i="9" s="1"/>
  <c r="U403" i="9"/>
  <c r="T403" i="9"/>
  <c r="V403" i="9" s="1"/>
  <c r="W406" i="9"/>
  <c r="Y406" i="9"/>
  <c r="U411" i="9"/>
  <c r="T411" i="9"/>
  <c r="Y414" i="9"/>
  <c r="W414" i="9"/>
  <c r="U419" i="9"/>
  <c r="T419" i="9"/>
  <c r="W422" i="9"/>
  <c r="Y422" i="9"/>
  <c r="U427" i="9"/>
  <c r="T427" i="9"/>
  <c r="Y430" i="9"/>
  <c r="W430" i="9"/>
  <c r="U435" i="9"/>
  <c r="T435" i="9"/>
  <c r="Y438" i="9"/>
  <c r="W438" i="9"/>
  <c r="U443" i="9"/>
  <c r="T443" i="9"/>
  <c r="W446" i="9"/>
  <c r="Y446" i="9"/>
  <c r="U451" i="9"/>
  <c r="T451" i="9"/>
  <c r="Y454" i="9"/>
  <c r="W454" i="9"/>
  <c r="U459" i="9"/>
  <c r="T459" i="9"/>
  <c r="Y462" i="9"/>
  <c r="W462" i="9"/>
  <c r="T467" i="9"/>
  <c r="U467" i="9"/>
  <c r="Y470" i="9"/>
  <c r="W470" i="9"/>
  <c r="U475" i="9"/>
  <c r="T475" i="9"/>
  <c r="T483" i="9"/>
  <c r="U483" i="9"/>
  <c r="Y486" i="9"/>
  <c r="W486" i="9"/>
  <c r="U491" i="9"/>
  <c r="T491" i="9"/>
  <c r="W494" i="9"/>
  <c r="Y494" i="9"/>
  <c r="U499" i="9"/>
  <c r="T499" i="9"/>
  <c r="W502" i="9"/>
  <c r="Y502" i="9"/>
  <c r="T42" i="9"/>
  <c r="T44" i="9"/>
  <c r="T46" i="9"/>
  <c r="V46" i="9" s="1"/>
  <c r="T52" i="9"/>
  <c r="T79" i="9"/>
  <c r="U87" i="9"/>
  <c r="U92" i="9"/>
  <c r="U100" i="9"/>
  <c r="U110" i="9"/>
  <c r="U124" i="9"/>
  <c r="V126" i="9"/>
  <c r="T155" i="9"/>
  <c r="U187" i="9"/>
  <c r="T206" i="9"/>
  <c r="V206" i="9" s="1"/>
  <c r="T218" i="9"/>
  <c r="U318" i="9"/>
  <c r="U130" i="9"/>
  <c r="T130" i="9"/>
  <c r="S154" i="9"/>
  <c r="V154" i="9"/>
  <c r="W157" i="9"/>
  <c r="Y157" i="9"/>
  <c r="U162" i="9"/>
  <c r="T162" i="9"/>
  <c r="S162" i="9" s="1"/>
  <c r="U170" i="9"/>
  <c r="T170" i="9"/>
  <c r="S170" i="9" s="1"/>
  <c r="U178" i="9"/>
  <c r="T178" i="9"/>
  <c r="V178" i="9" s="1"/>
  <c r="U186" i="9"/>
  <c r="T186" i="9"/>
  <c r="S186" i="9" s="1"/>
  <c r="U194" i="9"/>
  <c r="T194" i="9"/>
  <c r="S194" i="9" s="1"/>
  <c r="U210" i="9"/>
  <c r="T210" i="9"/>
  <c r="S210" i="9" s="1"/>
  <c r="T226" i="9"/>
  <c r="U226" i="9"/>
  <c r="Y229" i="9"/>
  <c r="W229" i="9"/>
  <c r="U234" i="9"/>
  <c r="T234" i="9"/>
  <c r="Y237" i="9"/>
  <c r="W237" i="9"/>
  <c r="U242" i="9"/>
  <c r="T242" i="9"/>
  <c r="Y245" i="9"/>
  <c r="W245" i="9"/>
  <c r="U250" i="9"/>
  <c r="T250" i="9"/>
  <c r="Y253" i="9"/>
  <c r="W253" i="9"/>
  <c r="U258" i="9"/>
  <c r="T258" i="9"/>
  <c r="Y261" i="9"/>
  <c r="W261" i="9"/>
  <c r="U266" i="9"/>
  <c r="T266" i="9"/>
  <c r="Y269" i="9"/>
  <c r="W269" i="9"/>
  <c r="U274" i="9"/>
  <c r="T274" i="9"/>
  <c r="W277" i="9"/>
  <c r="Y277" i="9"/>
  <c r="U282" i="9"/>
  <c r="T282" i="9"/>
  <c r="U290" i="9"/>
  <c r="T290" i="9"/>
  <c r="W293" i="9"/>
  <c r="Y293" i="9"/>
  <c r="U298" i="9"/>
  <c r="T298" i="9"/>
  <c r="S298" i="9" s="1"/>
  <c r="W301" i="9"/>
  <c r="Y301" i="9"/>
  <c r="U306" i="9"/>
  <c r="T306" i="9"/>
  <c r="V306" i="9" s="1"/>
  <c r="Y309" i="9"/>
  <c r="W309" i="9"/>
  <c r="T314" i="9"/>
  <c r="S314" i="9" s="1"/>
  <c r="U314" i="9"/>
  <c r="U322" i="9"/>
  <c r="T322" i="9"/>
  <c r="Y325" i="9"/>
  <c r="W325" i="9"/>
  <c r="U330" i="9"/>
  <c r="T330" i="9"/>
  <c r="S330" i="9" s="1"/>
  <c r="T338" i="9"/>
  <c r="U338" i="9"/>
  <c r="Y341" i="9"/>
  <c r="W341" i="9"/>
  <c r="U346" i="9"/>
  <c r="T346" i="9"/>
  <c r="Y349" i="9"/>
  <c r="W349" i="9"/>
  <c r="U354" i="9"/>
  <c r="T354" i="9"/>
  <c r="Y357" i="9"/>
  <c r="W357" i="9"/>
  <c r="T362" i="9"/>
  <c r="U362" i="9"/>
  <c r="Y365" i="9"/>
  <c r="W365" i="9"/>
  <c r="U370" i="9"/>
  <c r="T370" i="9"/>
  <c r="Y373" i="9"/>
  <c r="W373" i="9"/>
  <c r="U378" i="9"/>
  <c r="T378" i="9"/>
  <c r="U386" i="9"/>
  <c r="T386" i="9"/>
  <c r="U394" i="9"/>
  <c r="T394" i="9"/>
  <c r="S394" i="9" s="1"/>
  <c r="U402" i="9"/>
  <c r="T402" i="9"/>
  <c r="S402" i="9" s="1"/>
  <c r="T410" i="9"/>
  <c r="U410" i="9"/>
  <c r="U418" i="9"/>
  <c r="T418" i="9"/>
  <c r="U426" i="9"/>
  <c r="T426" i="9"/>
  <c r="U434" i="9"/>
  <c r="T434" i="9"/>
  <c r="U442" i="9"/>
  <c r="T442" i="9"/>
  <c r="Y445" i="9"/>
  <c r="W445" i="9"/>
  <c r="U450" i="9"/>
  <c r="T450" i="9"/>
  <c r="W453" i="9"/>
  <c r="Y453" i="9"/>
  <c r="T458" i="9"/>
  <c r="S458" i="9" s="1"/>
  <c r="U458" i="9"/>
  <c r="T466" i="9"/>
  <c r="U466" i="9"/>
  <c r="W469" i="9"/>
  <c r="Y469" i="9"/>
  <c r="T474" i="9"/>
  <c r="S474" i="9" s="1"/>
  <c r="U474" i="9"/>
  <c r="U482" i="9"/>
  <c r="T482" i="9"/>
  <c r="V482" i="9" s="1"/>
  <c r="W485" i="9"/>
  <c r="Y485" i="9"/>
  <c r="U490" i="9"/>
  <c r="T490" i="9"/>
  <c r="V490" i="9" s="1"/>
  <c r="W493" i="9"/>
  <c r="Y493" i="9"/>
  <c r="U498" i="9"/>
  <c r="T498" i="9"/>
  <c r="W501" i="9"/>
  <c r="Y501" i="9"/>
  <c r="T17" i="9"/>
  <c r="T22" i="9"/>
  <c r="T34" i="9"/>
  <c r="T35" i="9"/>
  <c r="S35" i="9" s="1"/>
  <c r="T43" i="9"/>
  <c r="S43" i="9" s="1"/>
  <c r="T58" i="9"/>
  <c r="T60" i="9"/>
  <c r="T63" i="9"/>
  <c r="Y65" i="9"/>
  <c r="T68" i="9"/>
  <c r="U71" i="9"/>
  <c r="V92" i="9"/>
  <c r="V100" i="9"/>
  <c r="U103" i="9"/>
  <c r="T108" i="9"/>
  <c r="Y124" i="9"/>
  <c r="T137" i="9"/>
  <c r="S137" i="9" s="1"/>
  <c r="U147" i="9"/>
  <c r="Y173" i="9"/>
  <c r="T179" i="9"/>
  <c r="S179" i="9" s="1"/>
  <c r="T193" i="9"/>
  <c r="U196" i="9"/>
  <c r="T227" i="9"/>
  <c r="S227" i="9" s="1"/>
  <c r="T221" i="9"/>
  <c r="U221" i="9"/>
  <c r="W224" i="9"/>
  <c r="Y224" i="9"/>
  <c r="W232" i="9"/>
  <c r="Y232" i="9"/>
  <c r="U237" i="9"/>
  <c r="T237" i="9"/>
  <c r="Y240" i="9"/>
  <c r="W240" i="9"/>
  <c r="Y248" i="9"/>
  <c r="W248" i="9"/>
  <c r="U253" i="9"/>
  <c r="T253" i="9"/>
  <c r="U66" i="9"/>
  <c r="T66" i="9"/>
  <c r="Y69" i="9"/>
  <c r="W69" i="9"/>
  <c r="U90" i="9"/>
  <c r="T90" i="9"/>
  <c r="U122" i="9"/>
  <c r="T122" i="9"/>
  <c r="U138" i="9"/>
  <c r="T138" i="9"/>
  <c r="U146" i="9"/>
  <c r="T146" i="9"/>
  <c r="W165" i="9"/>
  <c r="Y165" i="9"/>
  <c r="Q16" i="9"/>
  <c r="Q13" i="9" s="1"/>
  <c r="H35" i="5" s="1"/>
  <c r="U73" i="9"/>
  <c r="T73" i="9"/>
  <c r="U89" i="9"/>
  <c r="T89" i="9"/>
  <c r="U97" i="9"/>
  <c r="T97" i="9"/>
  <c r="S97" i="9" s="1"/>
  <c r="W116" i="9"/>
  <c r="Y116" i="9"/>
  <c r="U129" i="9"/>
  <c r="T129" i="9"/>
  <c r="V129" i="9" s="1"/>
  <c r="W140" i="9"/>
  <c r="Y140" i="9"/>
  <c r="U201" i="9"/>
  <c r="T201" i="9"/>
  <c r="S201" i="9" s="1"/>
  <c r="W220" i="9"/>
  <c r="Y220" i="9"/>
  <c r="U225" i="9"/>
  <c r="T225" i="9"/>
  <c r="W228" i="9"/>
  <c r="Y228" i="9"/>
  <c r="T233" i="9"/>
  <c r="U233" i="9"/>
  <c r="W236" i="9"/>
  <c r="Y236" i="9"/>
  <c r="U241" i="9"/>
  <c r="T241" i="9"/>
  <c r="U249" i="9"/>
  <c r="T249" i="9"/>
  <c r="Y252" i="9"/>
  <c r="W252" i="9"/>
  <c r="U257" i="9"/>
  <c r="T257" i="9"/>
  <c r="W260" i="9"/>
  <c r="Y260" i="9"/>
  <c r="U265" i="9"/>
  <c r="T265" i="9"/>
  <c r="W268" i="9"/>
  <c r="Y268" i="9"/>
  <c r="U273" i="9"/>
  <c r="T273" i="9"/>
  <c r="Y276" i="9"/>
  <c r="W276" i="9"/>
  <c r="T281" i="9"/>
  <c r="U281" i="9"/>
  <c r="T289" i="9"/>
  <c r="U289" i="9"/>
  <c r="U297" i="9"/>
  <c r="T297" i="9"/>
  <c r="S297" i="9" s="1"/>
  <c r="U305" i="9"/>
  <c r="T305" i="9"/>
  <c r="U313" i="9"/>
  <c r="T313" i="9"/>
  <c r="S313" i="9" s="1"/>
  <c r="U321" i="9"/>
  <c r="T321" i="9"/>
  <c r="U329" i="9"/>
  <c r="T329" i="9"/>
  <c r="S329" i="9" s="1"/>
  <c r="U337" i="9"/>
  <c r="T337" i="9"/>
  <c r="V337" i="9" s="1"/>
  <c r="U345" i="9"/>
  <c r="T345" i="9"/>
  <c r="S345" i="9" s="1"/>
  <c r="U353" i="9"/>
  <c r="T353" i="9"/>
  <c r="S353" i="9" s="1"/>
  <c r="U361" i="9"/>
  <c r="T361" i="9"/>
  <c r="S361" i="9" s="1"/>
  <c r="T369" i="9"/>
  <c r="S369" i="9" s="1"/>
  <c r="U369" i="9"/>
  <c r="U377" i="9"/>
  <c r="T377" i="9"/>
  <c r="S377" i="9" s="1"/>
  <c r="U385" i="9"/>
  <c r="T385" i="9"/>
  <c r="U393" i="9"/>
  <c r="T393" i="9"/>
  <c r="Y396" i="9"/>
  <c r="W396" i="9"/>
  <c r="U401" i="9"/>
  <c r="T401" i="9"/>
  <c r="V401" i="9" s="1"/>
  <c r="U409" i="9"/>
  <c r="T409" i="9"/>
  <c r="W412" i="9"/>
  <c r="Y412" i="9"/>
  <c r="U417" i="9"/>
  <c r="T417" i="9"/>
  <c r="W420" i="9"/>
  <c r="Y420" i="9"/>
  <c r="U425" i="9"/>
  <c r="T425" i="9"/>
  <c r="Y428" i="9"/>
  <c r="W428" i="9"/>
  <c r="T433" i="9"/>
  <c r="U433" i="9"/>
  <c r="Y436" i="9"/>
  <c r="W436" i="9"/>
  <c r="U441" i="9"/>
  <c r="T441" i="9"/>
  <c r="Y444" i="9"/>
  <c r="W444" i="9"/>
  <c r="U449" i="9"/>
  <c r="T449" i="9"/>
  <c r="U457" i="9"/>
  <c r="T457" i="9"/>
  <c r="Y460" i="9"/>
  <c r="W460" i="9"/>
  <c r="T465" i="9"/>
  <c r="U465" i="9"/>
  <c r="U473" i="9"/>
  <c r="T473" i="9"/>
  <c r="Y476" i="9"/>
  <c r="W476" i="9"/>
  <c r="U481" i="9"/>
  <c r="T481" i="9"/>
  <c r="Y484" i="9"/>
  <c r="W484" i="9"/>
  <c r="T489" i="9"/>
  <c r="U489" i="9"/>
  <c r="W492" i="9"/>
  <c r="Y492" i="9"/>
  <c r="U497" i="9"/>
  <c r="T497" i="9"/>
  <c r="Y500" i="9"/>
  <c r="W500" i="9"/>
  <c r="U505" i="9"/>
  <c r="T505" i="9"/>
  <c r="W53" i="9"/>
  <c r="V71" i="9"/>
  <c r="U98" i="9"/>
  <c r="Y108" i="9"/>
  <c r="U113" i="9"/>
  <c r="T132" i="9"/>
  <c r="S132" i="9" s="1"/>
  <c r="U142" i="9"/>
  <c r="U150" i="9"/>
  <c r="U153" i="9"/>
  <c r="T171" i="9"/>
  <c r="T185" i="9"/>
  <c r="Y162" i="9"/>
  <c r="W162" i="9"/>
  <c r="Y59" i="9"/>
  <c r="Y139" i="9"/>
  <c r="Y175" i="9"/>
  <c r="W463" i="9"/>
  <c r="Y463" i="9"/>
  <c r="V38" i="9"/>
  <c r="V51" i="9"/>
  <c r="V93" i="9"/>
  <c r="Y155" i="9"/>
  <c r="W163" i="9"/>
  <c r="Y163" i="9"/>
  <c r="Y174" i="9"/>
  <c r="W35" i="9"/>
  <c r="W51" i="9"/>
  <c r="V77" i="9"/>
  <c r="S78" i="9"/>
  <c r="W83" i="9"/>
  <c r="Y104" i="9"/>
  <c r="V105" i="9"/>
  <c r="S105" i="9"/>
  <c r="W149" i="9"/>
  <c r="Y149" i="9"/>
  <c r="S209" i="9"/>
  <c r="V209" i="9"/>
  <c r="V101" i="9"/>
  <c r="S101" i="9"/>
  <c r="S134" i="9"/>
  <c r="S144" i="9"/>
  <c r="S147" i="9"/>
  <c r="Y48" i="9"/>
  <c r="Y64" i="9"/>
  <c r="Y98" i="9"/>
  <c r="S150" i="9"/>
  <c r="V150" i="9"/>
  <c r="S153" i="9"/>
  <c r="V153" i="9"/>
  <c r="Y191" i="9"/>
  <c r="W192" i="9"/>
  <c r="Y192" i="9"/>
  <c r="V198" i="9"/>
  <c r="S198" i="9"/>
  <c r="Y42" i="9"/>
  <c r="V59" i="9"/>
  <c r="Y90" i="9"/>
  <c r="V95" i="9"/>
  <c r="V103" i="9"/>
  <c r="S103" i="9"/>
  <c r="Y158" i="9"/>
  <c r="W158" i="9"/>
  <c r="W159" i="9"/>
  <c r="Y159" i="9"/>
  <c r="S164" i="9"/>
  <c r="V164" i="9"/>
  <c r="Y43" i="9"/>
  <c r="Y56" i="9"/>
  <c r="Y102" i="9"/>
  <c r="W176" i="9"/>
  <c r="Y176" i="9"/>
  <c r="V204" i="9"/>
  <c r="S204" i="9"/>
  <c r="E32" i="5"/>
  <c r="Y52" i="9"/>
  <c r="V85" i="9"/>
  <c r="Y94" i="9"/>
  <c r="Y100" i="9"/>
  <c r="W133" i="9"/>
  <c r="Y133" i="9"/>
  <c r="Y182" i="9"/>
  <c r="W184" i="9"/>
  <c r="Y184" i="9"/>
  <c r="S111" i="9"/>
  <c r="S113" i="9"/>
  <c r="S117" i="9"/>
  <c r="S119" i="9"/>
  <c r="S125" i="9"/>
  <c r="S127" i="9"/>
  <c r="V208" i="9"/>
  <c r="S213" i="9"/>
  <c r="S145" i="9"/>
  <c r="V202" i="9"/>
  <c r="S202" i="9"/>
  <c r="S207" i="9"/>
  <c r="V207" i="9"/>
  <c r="V196" i="9"/>
  <c r="S196" i="9"/>
  <c r="V212" i="9"/>
  <c r="W138" i="9"/>
  <c r="Y147" i="9"/>
  <c r="W154" i="9"/>
  <c r="V167" i="9"/>
  <c r="S211" i="9"/>
  <c r="V211" i="9"/>
  <c r="W314" i="9"/>
  <c r="Y314" i="9"/>
  <c r="V142" i="9"/>
  <c r="V168" i="9"/>
  <c r="S187" i="9"/>
  <c r="V187" i="9"/>
  <c r="Y135" i="9"/>
  <c r="Y151" i="9"/>
  <c r="V152" i="9"/>
  <c r="Y166" i="9"/>
  <c r="W168" i="9"/>
  <c r="Y168" i="9"/>
  <c r="W170" i="9"/>
  <c r="Y170" i="9"/>
  <c r="W317" i="9"/>
  <c r="Y317" i="9"/>
  <c r="Y369" i="9"/>
  <c r="W369" i="9"/>
  <c r="W353" i="9"/>
  <c r="Y367" i="9"/>
  <c r="W367" i="9"/>
  <c r="Y178" i="9"/>
  <c r="V180" i="9"/>
  <c r="Y205" i="9"/>
  <c r="Y206" i="9"/>
  <c r="Y207" i="9"/>
  <c r="Y208" i="9"/>
  <c r="Y211" i="9"/>
  <c r="Y212" i="9"/>
  <c r="Y337" i="9"/>
  <c r="W337" i="9"/>
  <c r="W356" i="9"/>
  <c r="Y356" i="9"/>
  <c r="V181" i="9"/>
  <c r="W218" i="9"/>
  <c r="Y218" i="9"/>
  <c r="W292" i="9"/>
  <c r="Y292" i="9"/>
  <c r="Y342" i="9"/>
  <c r="V325" i="9"/>
  <c r="W308" i="9"/>
  <c r="Y308" i="9"/>
  <c r="V328" i="9"/>
  <c r="S328" i="9"/>
  <c r="Y222" i="9"/>
  <c r="Y285" i="9"/>
  <c r="S349" i="9"/>
  <c r="S375" i="9"/>
  <c r="V375" i="9"/>
  <c r="Y216" i="9"/>
  <c r="S293" i="9"/>
  <c r="Y333" i="9"/>
  <c r="Y226" i="9"/>
  <c r="W324" i="9"/>
  <c r="Y324" i="9"/>
  <c r="W327" i="9"/>
  <c r="V358" i="9"/>
  <c r="S358" i="9"/>
  <c r="S303" i="9"/>
  <c r="V303" i="9"/>
  <c r="W348" i="9"/>
  <c r="Y348" i="9"/>
  <c r="W372" i="9"/>
  <c r="Y372" i="9"/>
  <c r="Y294" i="9"/>
  <c r="V295" i="9"/>
  <c r="V311" i="9"/>
  <c r="Y346" i="9"/>
  <c r="Y366" i="9"/>
  <c r="V455" i="9"/>
  <c r="S455" i="9"/>
  <c r="V412" i="9"/>
  <c r="Y286" i="9"/>
  <c r="S351" i="9"/>
  <c r="V351" i="9"/>
  <c r="Y358" i="9"/>
  <c r="Y374" i="9"/>
  <c r="S406" i="9"/>
  <c r="V406" i="9"/>
  <c r="W409" i="9"/>
  <c r="Y409" i="9"/>
  <c r="W287" i="9"/>
  <c r="W303" i="9"/>
  <c r="Y328" i="9"/>
  <c r="Y344" i="9"/>
  <c r="W345" i="9"/>
  <c r="Y360" i="9"/>
  <c r="W361" i="9"/>
  <c r="V365" i="9"/>
  <c r="S368" i="9"/>
  <c r="Y376" i="9"/>
  <c r="W377" i="9"/>
  <c r="S383" i="9"/>
  <c r="V383" i="9"/>
  <c r="Y387" i="9"/>
  <c r="W387" i="9"/>
  <c r="W404" i="9"/>
  <c r="S367" i="9"/>
  <c r="V367" i="9"/>
  <c r="Y284" i="9"/>
  <c r="V353" i="9"/>
  <c r="Y364" i="9"/>
  <c r="Y380" i="9"/>
  <c r="W381" i="9"/>
  <c r="Y382" i="9"/>
  <c r="W382" i="9"/>
  <c r="W383" i="9"/>
  <c r="Y388" i="9"/>
  <c r="W400" i="9"/>
  <c r="V392" i="9"/>
  <c r="V400" i="9"/>
  <c r="W413" i="9"/>
  <c r="Y413" i="9"/>
  <c r="Y480" i="9"/>
  <c r="W481" i="9"/>
  <c r="Y481" i="9"/>
  <c r="W389" i="9"/>
  <c r="W415" i="9"/>
  <c r="Y415" i="9"/>
  <c r="W473" i="9"/>
  <c r="Y473" i="9"/>
  <c r="W405" i="9"/>
  <c r="Y405" i="9"/>
  <c r="W390" i="9"/>
  <c r="S391" i="9"/>
  <c r="Y393" i="9"/>
  <c r="W394" i="9"/>
  <c r="Y397" i="9"/>
  <c r="W398" i="9"/>
  <c r="Y401" i="9"/>
  <c r="W402" i="9"/>
  <c r="W411" i="9"/>
  <c r="Y411" i="9"/>
  <c r="W457" i="9"/>
  <c r="Y457" i="9"/>
  <c r="Y466" i="9"/>
  <c r="W407" i="9"/>
  <c r="Y407" i="9"/>
  <c r="S452" i="9"/>
  <c r="Y417" i="9"/>
  <c r="Y419" i="9"/>
  <c r="Y421" i="9"/>
  <c r="Y423" i="9"/>
  <c r="Y425" i="9"/>
  <c r="Y427" i="9"/>
  <c r="Y429" i="9"/>
  <c r="Y431" i="9"/>
  <c r="Y433" i="9"/>
  <c r="Y435" i="9"/>
  <c r="Y437" i="9"/>
  <c r="Y439" i="9"/>
  <c r="Y441" i="9"/>
  <c r="Y459" i="9"/>
  <c r="Y475" i="9"/>
  <c r="Y479" i="9"/>
  <c r="W464" i="9"/>
  <c r="W452" i="9"/>
  <c r="Y461" i="9"/>
  <c r="V462" i="9"/>
  <c r="W468" i="9"/>
  <c r="Y477" i="9"/>
  <c r="W478" i="9"/>
  <c r="Y449" i="9"/>
  <c r="Y465" i="9"/>
  <c r="S494" i="9"/>
  <c r="Z13" i="9"/>
  <c r="H32" i="5" s="1"/>
  <c r="AA16" i="9"/>
  <c r="U16" i="9"/>
  <c r="T16" i="9"/>
  <c r="E52" i="5" l="1"/>
  <c r="E17" i="5"/>
  <c r="F17" i="5" s="1"/>
  <c r="C52" i="5"/>
  <c r="C45" i="5"/>
  <c r="E8" i="5"/>
  <c r="F8" i="5" s="1"/>
  <c r="E18" i="5"/>
  <c r="V335" i="9"/>
  <c r="V468" i="9"/>
  <c r="V75" i="9"/>
  <c r="Y332" i="9"/>
  <c r="Y198" i="9"/>
  <c r="V186" i="9"/>
  <c r="Y74" i="9"/>
  <c r="Y88" i="9"/>
  <c r="W103" i="9"/>
  <c r="V156" i="9"/>
  <c r="S478" i="9"/>
  <c r="S471" i="9"/>
  <c r="S205" i="9"/>
  <c r="S486" i="9"/>
  <c r="Y84" i="9"/>
  <c r="V402" i="9"/>
  <c r="V394" i="9"/>
  <c r="V217" i="9"/>
  <c r="Y195" i="9"/>
  <c r="Y58" i="9"/>
  <c r="Y80" i="9"/>
  <c r="W146" i="9"/>
  <c r="S371" i="9"/>
  <c r="Y36" i="9"/>
  <c r="W109" i="9"/>
  <c r="Y202" i="9"/>
  <c r="Y316" i="9"/>
  <c r="V377" i="9"/>
  <c r="S121" i="9"/>
  <c r="Y196" i="9"/>
  <c r="S384" i="9"/>
  <c r="V390" i="9"/>
  <c r="Y209" i="9"/>
  <c r="Y32" i="9"/>
  <c r="Y66" i="9"/>
  <c r="Y200" i="9"/>
  <c r="S109" i="9"/>
  <c r="S477" i="9"/>
  <c r="V341" i="9"/>
  <c r="Y326" i="9"/>
  <c r="Y142" i="9"/>
  <c r="Y92" i="9"/>
  <c r="V162" i="9"/>
  <c r="V197" i="9"/>
  <c r="S401" i="9"/>
  <c r="V389" i="9"/>
  <c r="S99" i="9"/>
  <c r="S488" i="9"/>
  <c r="W335" i="9"/>
  <c r="S344" i="9"/>
  <c r="V379" i="9"/>
  <c r="V91" i="9"/>
  <c r="W67" i="9"/>
  <c r="S206" i="9"/>
  <c r="V463" i="9"/>
  <c r="S296" i="9"/>
  <c r="V189" i="9"/>
  <c r="V53" i="9"/>
  <c r="S62" i="9"/>
  <c r="Y50" i="9"/>
  <c r="W119" i="9"/>
  <c r="V170" i="9"/>
  <c r="Y31" i="9"/>
  <c r="V396" i="9"/>
  <c r="V359" i="9"/>
  <c r="S350" i="9"/>
  <c r="Y300" i="9"/>
  <c r="V37" i="9"/>
  <c r="V35" i="9"/>
  <c r="S492" i="9"/>
  <c r="S214" i="9"/>
  <c r="Y121" i="9"/>
  <c r="V148" i="9"/>
  <c r="S490" i="9"/>
  <c r="Y312" i="9"/>
  <c r="V355" i="9"/>
  <c r="Y183" i="9"/>
  <c r="S403" i="9"/>
  <c r="V345" i="9"/>
  <c r="Y201" i="9"/>
  <c r="W105" i="9"/>
  <c r="Y199" i="9"/>
  <c r="S482" i="9"/>
  <c r="S399" i="9"/>
  <c r="V461" i="9"/>
  <c r="S343" i="9"/>
  <c r="Y213" i="9"/>
  <c r="W164" i="9"/>
  <c r="V61" i="9"/>
  <c r="Y330" i="9"/>
  <c r="W113" i="9"/>
  <c r="V222" i="9"/>
  <c r="V347" i="9"/>
  <c r="Y197" i="9"/>
  <c r="V70" i="9"/>
  <c r="V158" i="9"/>
  <c r="V314" i="9"/>
  <c r="Y75" i="9"/>
  <c r="V86" i="9"/>
  <c r="V136" i="9"/>
  <c r="V203" i="9"/>
  <c r="S191" i="9"/>
  <c r="S484" i="9"/>
  <c r="W160" i="9"/>
  <c r="Y89" i="9"/>
  <c r="S115" i="9"/>
  <c r="S160" i="9"/>
  <c r="V45" i="9"/>
  <c r="V480" i="9"/>
  <c r="Y334" i="9"/>
  <c r="S312" i="9"/>
  <c r="V319" i="9"/>
  <c r="W134" i="9"/>
  <c r="V460" i="9"/>
  <c r="Y318" i="9"/>
  <c r="Y310" i="9"/>
  <c r="Y194" i="9"/>
  <c r="V194" i="9"/>
  <c r="Y190" i="9"/>
  <c r="V298" i="9"/>
  <c r="S376" i="9"/>
  <c r="V97" i="9"/>
  <c r="Y72" i="9"/>
  <c r="Y296" i="9"/>
  <c r="W221" i="9"/>
  <c r="Y210" i="9"/>
  <c r="W338" i="9"/>
  <c r="W302" i="9"/>
  <c r="W186" i="9"/>
  <c r="Y150" i="9"/>
  <c r="W110" i="9"/>
  <c r="W82" i="9"/>
  <c r="W34" i="9"/>
  <c r="W193" i="9"/>
  <c r="W161" i="9"/>
  <c r="Y77" i="9"/>
  <c r="W340" i="9"/>
  <c r="W204" i="9"/>
  <c r="Y152" i="9"/>
  <c r="W96" i="9"/>
  <c r="W68" i="9"/>
  <c r="W40" i="9"/>
  <c r="Y319" i="9"/>
  <c r="W203" i="9"/>
  <c r="W167" i="9"/>
  <c r="W131" i="9"/>
  <c r="W63" i="9"/>
  <c r="V369" i="9"/>
  <c r="V201" i="9"/>
  <c r="W132" i="9"/>
  <c r="V219" i="9"/>
  <c r="V137" i="9"/>
  <c r="V329" i="9"/>
  <c r="V327" i="9"/>
  <c r="S309" i="9"/>
  <c r="S306" i="9"/>
  <c r="V83" i="9"/>
  <c r="V210" i="9"/>
  <c r="V313" i="9"/>
  <c r="S131" i="9"/>
  <c r="V67" i="9"/>
  <c r="S18" i="9"/>
  <c r="AC18" i="9"/>
  <c r="S372" i="9"/>
  <c r="S178" i="9"/>
  <c r="V54" i="9"/>
  <c r="V339" i="9"/>
  <c r="V361" i="9"/>
  <c r="S374" i="9"/>
  <c r="S199" i="9"/>
  <c r="V342" i="9"/>
  <c r="S123" i="9"/>
  <c r="S200" i="9"/>
  <c r="V297" i="9"/>
  <c r="V363" i="9"/>
  <c r="S337" i="9"/>
  <c r="V132" i="9"/>
  <c r="V474" i="9"/>
  <c r="V227" i="9"/>
  <c r="V398" i="9"/>
  <c r="V69" i="9"/>
  <c r="S373" i="9"/>
  <c r="S395" i="9"/>
  <c r="V287" i="9"/>
  <c r="V172" i="9"/>
  <c r="S220" i="9"/>
  <c r="V330" i="9"/>
  <c r="S129" i="9"/>
  <c r="S185" i="9"/>
  <c r="V185" i="9"/>
  <c r="V497" i="9"/>
  <c r="S497" i="9"/>
  <c r="V481" i="9"/>
  <c r="S481" i="9"/>
  <c r="V441" i="9"/>
  <c r="S441" i="9"/>
  <c r="V425" i="9"/>
  <c r="S425" i="9"/>
  <c r="V409" i="9"/>
  <c r="S409" i="9"/>
  <c r="V385" i="9"/>
  <c r="S385" i="9"/>
  <c r="S321" i="9"/>
  <c r="V321" i="9"/>
  <c r="S434" i="9"/>
  <c r="V434" i="9"/>
  <c r="V322" i="9"/>
  <c r="S322" i="9"/>
  <c r="V282" i="9"/>
  <c r="S282" i="9"/>
  <c r="V266" i="9"/>
  <c r="S266" i="9"/>
  <c r="V250" i="9"/>
  <c r="S250" i="9"/>
  <c r="V234" i="9"/>
  <c r="S234" i="9"/>
  <c r="V44" i="9"/>
  <c r="S44" i="9"/>
  <c r="S491" i="9"/>
  <c r="V491" i="9"/>
  <c r="S323" i="9"/>
  <c r="V323" i="9"/>
  <c r="S36" i="9"/>
  <c r="V36" i="9"/>
  <c r="S436" i="9"/>
  <c r="V436" i="9"/>
  <c r="V324" i="9"/>
  <c r="S324" i="9"/>
  <c r="V300" i="9"/>
  <c r="S300" i="9"/>
  <c r="V446" i="9"/>
  <c r="S446" i="9"/>
  <c r="S414" i="9"/>
  <c r="V414" i="9"/>
  <c r="S278" i="9"/>
  <c r="V278" i="9"/>
  <c r="V262" i="9"/>
  <c r="S262" i="9"/>
  <c r="V246" i="9"/>
  <c r="S246" i="9"/>
  <c r="S174" i="9"/>
  <c r="V174" i="9"/>
  <c r="S151" i="9"/>
  <c r="V151" i="9"/>
  <c r="V503" i="9"/>
  <c r="S503" i="9"/>
  <c r="V487" i="9"/>
  <c r="S487" i="9"/>
  <c r="V279" i="9"/>
  <c r="S279" i="9"/>
  <c r="V263" i="9"/>
  <c r="S263" i="9"/>
  <c r="S223" i="9"/>
  <c r="V223" i="9"/>
  <c r="V143" i="9"/>
  <c r="S143" i="9"/>
  <c r="V280" i="9"/>
  <c r="S280" i="9"/>
  <c r="V128" i="9"/>
  <c r="S128" i="9"/>
  <c r="V48" i="9"/>
  <c r="S48" i="9"/>
  <c r="V360" i="9"/>
  <c r="S360" i="9"/>
  <c r="S232" i="9"/>
  <c r="V232" i="9"/>
  <c r="S464" i="9"/>
  <c r="V464" i="9"/>
  <c r="S176" i="9"/>
  <c r="V176" i="9"/>
  <c r="V90" i="9"/>
  <c r="S90" i="9"/>
  <c r="S388" i="9"/>
  <c r="V388" i="9"/>
  <c r="V228" i="9"/>
  <c r="S228" i="9"/>
  <c r="S397" i="9"/>
  <c r="V458" i="9"/>
  <c r="V188" i="9"/>
  <c r="V195" i="9"/>
  <c r="S46" i="9"/>
  <c r="S171" i="9"/>
  <c r="V171" i="9"/>
  <c r="S289" i="9"/>
  <c r="V289" i="9"/>
  <c r="S233" i="9"/>
  <c r="V233" i="9"/>
  <c r="S146" i="9"/>
  <c r="V146" i="9"/>
  <c r="S34" i="9"/>
  <c r="V34" i="9"/>
  <c r="V218" i="9"/>
  <c r="S218" i="9"/>
  <c r="V42" i="9"/>
  <c r="S42" i="9"/>
  <c r="S291" i="9"/>
  <c r="V291" i="9"/>
  <c r="V28" i="9"/>
  <c r="S28" i="9"/>
  <c r="S428" i="9"/>
  <c r="V428" i="9"/>
  <c r="V380" i="9"/>
  <c r="S380" i="9"/>
  <c r="V276" i="9"/>
  <c r="S276" i="9"/>
  <c r="V260" i="9"/>
  <c r="S260" i="9"/>
  <c r="S333" i="9"/>
  <c r="V333" i="9"/>
  <c r="S245" i="9"/>
  <c r="V245" i="9"/>
  <c r="S175" i="9"/>
  <c r="V175" i="9"/>
  <c r="S55" i="9"/>
  <c r="V55" i="9"/>
  <c r="S485" i="9"/>
  <c r="V485" i="9"/>
  <c r="V445" i="9"/>
  <c r="S445" i="9"/>
  <c r="V294" i="9"/>
  <c r="S294" i="9"/>
  <c r="V64" i="9"/>
  <c r="S64" i="9"/>
  <c r="V80" i="9"/>
  <c r="S80" i="9"/>
  <c r="S416" i="9"/>
  <c r="V416" i="9"/>
  <c r="S352" i="9"/>
  <c r="V352" i="9"/>
  <c r="V465" i="9"/>
  <c r="S465" i="9"/>
  <c r="S454" i="9"/>
  <c r="V454" i="9"/>
  <c r="V381" i="9"/>
  <c r="V43" i="9"/>
  <c r="S457" i="9"/>
  <c r="V457" i="9"/>
  <c r="V265" i="9"/>
  <c r="S265" i="9"/>
  <c r="V249" i="9"/>
  <c r="S249" i="9"/>
  <c r="S89" i="9"/>
  <c r="V89" i="9"/>
  <c r="S221" i="9"/>
  <c r="V221" i="9"/>
  <c r="S68" i="9"/>
  <c r="V68" i="9"/>
  <c r="S22" i="9"/>
  <c r="V22" i="9"/>
  <c r="AC22" i="9" s="1"/>
  <c r="S450" i="9"/>
  <c r="V450" i="9"/>
  <c r="S426" i="9"/>
  <c r="V426" i="9"/>
  <c r="V370" i="9"/>
  <c r="S370" i="9"/>
  <c r="V354" i="9"/>
  <c r="S354" i="9"/>
  <c r="V451" i="9"/>
  <c r="S451" i="9"/>
  <c r="V435" i="9"/>
  <c r="S435" i="9"/>
  <c r="V419" i="9"/>
  <c r="S419" i="9"/>
  <c r="S315" i="9"/>
  <c r="V315" i="9"/>
  <c r="V283" i="9"/>
  <c r="S283" i="9"/>
  <c r="S267" i="9"/>
  <c r="V267" i="9"/>
  <c r="S269" i="9"/>
  <c r="V269" i="9"/>
  <c r="S65" i="9"/>
  <c r="V65" i="9"/>
  <c r="V25" i="9"/>
  <c r="S25" i="9"/>
  <c r="V316" i="9"/>
  <c r="S316" i="9"/>
  <c r="S41" i="9"/>
  <c r="E44" i="5" s="1"/>
  <c r="V41" i="9"/>
  <c r="AC41" i="9" s="1"/>
  <c r="S501" i="9"/>
  <c r="V501" i="9"/>
  <c r="V429" i="9"/>
  <c r="S429" i="9"/>
  <c r="V413" i="9"/>
  <c r="S413" i="9"/>
  <c r="S159" i="9"/>
  <c r="V159" i="9"/>
  <c r="S470" i="9"/>
  <c r="V470" i="9"/>
  <c r="S438" i="9"/>
  <c r="V438" i="9"/>
  <c r="V382" i="9"/>
  <c r="S382" i="9"/>
  <c r="V238" i="9"/>
  <c r="S238" i="9"/>
  <c r="V118" i="9"/>
  <c r="S118" i="9"/>
  <c r="S183" i="9"/>
  <c r="V183" i="9"/>
  <c r="V431" i="9"/>
  <c r="S431" i="9"/>
  <c r="V415" i="9"/>
  <c r="S415" i="9"/>
  <c r="S157" i="9"/>
  <c r="V157" i="9"/>
  <c r="V272" i="9"/>
  <c r="S272" i="9"/>
  <c r="V104" i="9"/>
  <c r="S104" i="9"/>
  <c r="V40" i="9"/>
  <c r="AC40" i="9" s="1"/>
  <c r="S40" i="9"/>
  <c r="D45" i="5" s="1"/>
  <c r="S336" i="9"/>
  <c r="V336" i="9"/>
  <c r="V216" i="9"/>
  <c r="S216" i="9"/>
  <c r="V56" i="9"/>
  <c r="S56" i="9"/>
  <c r="S440" i="9"/>
  <c r="V440" i="9"/>
  <c r="S256" i="9"/>
  <c r="V256" i="9"/>
  <c r="S224" i="9"/>
  <c r="V224" i="9"/>
  <c r="S410" i="9"/>
  <c r="V410" i="9"/>
  <c r="S47" i="9"/>
  <c r="V47" i="9"/>
  <c r="S76" i="9"/>
  <c r="V76" i="9"/>
  <c r="V476" i="9"/>
  <c r="V357" i="9"/>
  <c r="V179" i="9"/>
  <c r="S107" i="9"/>
  <c r="S281" i="9"/>
  <c r="V281" i="9"/>
  <c r="S138" i="9"/>
  <c r="V138" i="9"/>
  <c r="S66" i="9"/>
  <c r="V66" i="9"/>
  <c r="S237" i="9"/>
  <c r="V237" i="9"/>
  <c r="S17" i="9"/>
  <c r="V17" i="9"/>
  <c r="AC17" i="9" s="1"/>
  <c r="S338" i="9"/>
  <c r="V338" i="9"/>
  <c r="S467" i="9"/>
  <c r="V467" i="9"/>
  <c r="S251" i="9"/>
  <c r="V251" i="9"/>
  <c r="S235" i="9"/>
  <c r="V235" i="9"/>
  <c r="S420" i="9"/>
  <c r="V420" i="9"/>
  <c r="V356" i="9"/>
  <c r="S356" i="9"/>
  <c r="V340" i="9"/>
  <c r="S340" i="9"/>
  <c r="S236" i="9"/>
  <c r="V236" i="9"/>
  <c r="S116" i="9"/>
  <c r="V116" i="9"/>
  <c r="S285" i="9"/>
  <c r="V285" i="9"/>
  <c r="S39" i="9"/>
  <c r="V39" i="9"/>
  <c r="V326" i="9"/>
  <c r="S326" i="9"/>
  <c r="V310" i="9"/>
  <c r="S310" i="9"/>
  <c r="V447" i="9"/>
  <c r="S447" i="9"/>
  <c r="S239" i="9"/>
  <c r="V239" i="9"/>
  <c r="S133" i="9"/>
  <c r="V133" i="9"/>
  <c r="S496" i="9"/>
  <c r="V496" i="9"/>
  <c r="S456" i="9"/>
  <c r="V456" i="9"/>
  <c r="S408" i="9"/>
  <c r="V408" i="9"/>
  <c r="S317" i="9"/>
  <c r="V317" i="9"/>
  <c r="V404" i="9"/>
  <c r="S505" i="9"/>
  <c r="V505" i="9"/>
  <c r="V473" i="9"/>
  <c r="S473" i="9"/>
  <c r="V449" i="9"/>
  <c r="S449" i="9"/>
  <c r="V417" i="9"/>
  <c r="S417" i="9"/>
  <c r="S305" i="9"/>
  <c r="V305" i="9"/>
  <c r="V241" i="9"/>
  <c r="S241" i="9"/>
  <c r="S225" i="9"/>
  <c r="V225" i="9"/>
  <c r="S73" i="9"/>
  <c r="V73" i="9"/>
  <c r="S63" i="9"/>
  <c r="V63" i="9"/>
  <c r="S418" i="9"/>
  <c r="V418" i="9"/>
  <c r="V386" i="9"/>
  <c r="S386" i="9"/>
  <c r="V274" i="9"/>
  <c r="S274" i="9"/>
  <c r="S258" i="9"/>
  <c r="V258" i="9"/>
  <c r="S242" i="9"/>
  <c r="V242" i="9"/>
  <c r="V155" i="9"/>
  <c r="S155" i="9"/>
  <c r="V499" i="9"/>
  <c r="S499" i="9"/>
  <c r="S163" i="9"/>
  <c r="V163" i="9"/>
  <c r="S229" i="9"/>
  <c r="V229" i="9"/>
  <c r="S57" i="9"/>
  <c r="V57" i="9"/>
  <c r="V292" i="9"/>
  <c r="S292" i="9"/>
  <c r="S33" i="9"/>
  <c r="V33" i="9"/>
  <c r="S430" i="9"/>
  <c r="V430" i="9"/>
  <c r="V254" i="9"/>
  <c r="S254" i="9"/>
  <c r="S190" i="9"/>
  <c r="V190" i="9"/>
  <c r="S177" i="9"/>
  <c r="V177" i="9"/>
  <c r="V255" i="9"/>
  <c r="S255" i="9"/>
  <c r="V21" i="9"/>
  <c r="AC21" i="9" s="1"/>
  <c r="S21" i="9"/>
  <c r="S149" i="9"/>
  <c r="V149" i="9"/>
  <c r="V120" i="9"/>
  <c r="S120" i="9"/>
  <c r="S192" i="9"/>
  <c r="V192" i="9"/>
  <c r="S248" i="9"/>
  <c r="V248" i="9"/>
  <c r="S184" i="9"/>
  <c r="V184" i="9"/>
  <c r="V24" i="9"/>
  <c r="S24" i="9"/>
  <c r="S472" i="9"/>
  <c r="V472" i="9"/>
  <c r="S432" i="9"/>
  <c r="V432" i="9"/>
  <c r="S288" i="9"/>
  <c r="V288" i="9"/>
  <c r="S348" i="9"/>
  <c r="V348" i="9"/>
  <c r="V277" i="9"/>
  <c r="S277" i="9"/>
  <c r="S489" i="9"/>
  <c r="V489" i="9"/>
  <c r="V433" i="9"/>
  <c r="S433" i="9"/>
  <c r="V122" i="9"/>
  <c r="S122" i="9"/>
  <c r="S253" i="9"/>
  <c r="V253" i="9"/>
  <c r="V108" i="9"/>
  <c r="S108" i="9"/>
  <c r="S60" i="9"/>
  <c r="V60" i="9"/>
  <c r="S466" i="9"/>
  <c r="V466" i="9"/>
  <c r="V226" i="9"/>
  <c r="S226" i="9"/>
  <c r="S79" i="9"/>
  <c r="V79" i="9"/>
  <c r="S483" i="9"/>
  <c r="V483" i="9"/>
  <c r="S307" i="9"/>
  <c r="V307" i="9"/>
  <c r="V444" i="9"/>
  <c r="S444" i="9"/>
  <c r="V332" i="9"/>
  <c r="S332" i="9"/>
  <c r="V308" i="9"/>
  <c r="S308" i="9"/>
  <c r="V268" i="9"/>
  <c r="S268" i="9"/>
  <c r="V252" i="9"/>
  <c r="S252" i="9"/>
  <c r="S140" i="9"/>
  <c r="V140" i="9"/>
  <c r="S84" i="9"/>
  <c r="V84" i="9"/>
  <c r="S301" i="9"/>
  <c r="V301" i="9"/>
  <c r="V31" i="9"/>
  <c r="S31" i="9"/>
  <c r="V493" i="9"/>
  <c r="S493" i="9"/>
  <c r="V453" i="9"/>
  <c r="S453" i="9"/>
  <c r="V405" i="9"/>
  <c r="S405" i="9"/>
  <c r="V114" i="9"/>
  <c r="S114" i="9"/>
  <c r="V270" i="9"/>
  <c r="S270" i="9"/>
  <c r="S169" i="9"/>
  <c r="V169" i="9"/>
  <c r="V30" i="9"/>
  <c r="S30" i="9"/>
  <c r="S495" i="9"/>
  <c r="V495" i="9"/>
  <c r="S479" i="9"/>
  <c r="V479" i="9"/>
  <c r="V271" i="9"/>
  <c r="S271" i="9"/>
  <c r="S96" i="9"/>
  <c r="V96" i="9"/>
  <c r="S173" i="9"/>
  <c r="V173" i="9"/>
  <c r="V112" i="9"/>
  <c r="S112" i="9"/>
  <c r="V244" i="9"/>
  <c r="S244" i="9"/>
  <c r="V393" i="9"/>
  <c r="S393" i="9"/>
  <c r="S273" i="9"/>
  <c r="V273" i="9"/>
  <c r="V257" i="9"/>
  <c r="S257" i="9"/>
  <c r="R16" i="9"/>
  <c r="R13" i="9" s="1"/>
  <c r="I35" i="5" s="1"/>
  <c r="E35" i="5"/>
  <c r="D12" i="6" s="1"/>
  <c r="S193" i="9"/>
  <c r="V193" i="9"/>
  <c r="S58" i="9"/>
  <c r="V58" i="9"/>
  <c r="S498" i="9"/>
  <c r="V498" i="9"/>
  <c r="S442" i="9"/>
  <c r="V442" i="9"/>
  <c r="V378" i="9"/>
  <c r="S378" i="9"/>
  <c r="S346" i="9"/>
  <c r="V346" i="9"/>
  <c r="V290" i="9"/>
  <c r="S290" i="9"/>
  <c r="S130" i="9"/>
  <c r="V130" i="9"/>
  <c r="S52" i="9"/>
  <c r="V52" i="9"/>
  <c r="S475" i="9"/>
  <c r="V475" i="9"/>
  <c r="S459" i="9"/>
  <c r="V459" i="9"/>
  <c r="V443" i="9"/>
  <c r="S443" i="9"/>
  <c r="V427" i="9"/>
  <c r="S427" i="9"/>
  <c r="V411" i="9"/>
  <c r="S411" i="9"/>
  <c r="V387" i="9"/>
  <c r="S387" i="9"/>
  <c r="S331" i="9"/>
  <c r="V331" i="9"/>
  <c r="S299" i="9"/>
  <c r="V299" i="9"/>
  <c r="S275" i="9"/>
  <c r="V275" i="9"/>
  <c r="V259" i="9"/>
  <c r="S259" i="9"/>
  <c r="V243" i="9"/>
  <c r="S243" i="9"/>
  <c r="V139" i="9"/>
  <c r="S139" i="9"/>
  <c r="S302" i="9"/>
  <c r="V302" i="9"/>
  <c r="S49" i="9"/>
  <c r="V49" i="9"/>
  <c r="S500" i="9"/>
  <c r="V500" i="9"/>
  <c r="V284" i="9"/>
  <c r="S284" i="9"/>
  <c r="S261" i="9"/>
  <c r="V261" i="9"/>
  <c r="V20" i="9"/>
  <c r="AC20" i="9" s="1"/>
  <c r="S20" i="9"/>
  <c r="V437" i="9"/>
  <c r="S437" i="9"/>
  <c r="V421" i="9"/>
  <c r="S421" i="9"/>
  <c r="S502" i="9"/>
  <c r="V502" i="9"/>
  <c r="S422" i="9"/>
  <c r="V422" i="9"/>
  <c r="V366" i="9"/>
  <c r="S366" i="9"/>
  <c r="S334" i="9"/>
  <c r="V334" i="9"/>
  <c r="S182" i="9"/>
  <c r="V182" i="9"/>
  <c r="V27" i="9"/>
  <c r="S27" i="9"/>
  <c r="V439" i="9"/>
  <c r="S439" i="9"/>
  <c r="V407" i="9"/>
  <c r="S407" i="9"/>
  <c r="V247" i="9"/>
  <c r="S247" i="9"/>
  <c r="S231" i="9"/>
  <c r="V231" i="9"/>
  <c r="S29" i="9"/>
  <c r="V29" i="9"/>
  <c r="V32" i="9"/>
  <c r="S32" i="9"/>
  <c r="V88" i="9"/>
  <c r="S88" i="9"/>
  <c r="V240" i="9"/>
  <c r="S240" i="9"/>
  <c r="S504" i="9"/>
  <c r="V504" i="9"/>
  <c r="S424" i="9"/>
  <c r="V424" i="9"/>
  <c r="V362" i="9"/>
  <c r="S362" i="9"/>
  <c r="V364" i="9"/>
  <c r="S364" i="9"/>
  <c r="S81" i="9"/>
  <c r="V81" i="9"/>
  <c r="S469" i="9"/>
  <c r="V469" i="9"/>
  <c r="V161" i="9"/>
  <c r="S161" i="9"/>
  <c r="V19" i="9"/>
  <c r="AC19" i="9" s="1"/>
  <c r="S19" i="9"/>
  <c r="V423" i="9"/>
  <c r="S423" i="9"/>
  <c r="V72" i="9"/>
  <c r="S72" i="9"/>
  <c r="S165" i="9"/>
  <c r="V165" i="9"/>
  <c r="S141" i="9"/>
  <c r="V141" i="9"/>
  <c r="S264" i="9"/>
  <c r="V264" i="9"/>
  <c r="S304" i="9"/>
  <c r="V304" i="9"/>
  <c r="S448" i="9"/>
  <c r="V448" i="9"/>
  <c r="S320" i="9"/>
  <c r="V320" i="9"/>
  <c r="D53" i="5"/>
  <c r="D44" i="5"/>
  <c r="C51" i="5"/>
  <c r="C43" i="5"/>
  <c r="C44" i="5"/>
  <c r="E53" i="5"/>
  <c r="D51" i="5"/>
  <c r="D43" i="5"/>
  <c r="C50" i="5"/>
  <c r="C41" i="5"/>
  <c r="E51" i="5"/>
  <c r="E43" i="5"/>
  <c r="D50" i="5"/>
  <c r="D41" i="5"/>
  <c r="C49" i="5"/>
  <c r="C40" i="5"/>
  <c r="C53" i="5"/>
  <c r="E50" i="5"/>
  <c r="E41" i="5"/>
  <c r="D49" i="5"/>
  <c r="C48" i="5"/>
  <c r="C39" i="5"/>
  <c r="E49" i="5"/>
  <c r="D48" i="5"/>
  <c r="D39" i="5"/>
  <c r="C47" i="5"/>
  <c r="C38" i="5"/>
  <c r="E48" i="5"/>
  <c r="E39" i="5"/>
  <c r="D47" i="5"/>
  <c r="D38" i="5"/>
  <c r="C46" i="5"/>
  <c r="E47" i="5"/>
  <c r="E38" i="5"/>
  <c r="D46" i="5"/>
  <c r="E46" i="5"/>
  <c r="E42" i="5"/>
  <c r="D42" i="5"/>
  <c r="C42" i="5"/>
  <c r="Y16" i="9"/>
  <c r="W16" i="9"/>
  <c r="V16" i="9"/>
  <c r="S16" i="9"/>
  <c r="E40" i="5" s="1"/>
  <c r="E30" i="5"/>
  <c r="E29" i="5"/>
  <c r="E27" i="5"/>
  <c r="E26" i="5"/>
  <c r="E28" i="5"/>
  <c r="E25" i="5"/>
  <c r="E12" i="5"/>
  <c r="E3" i="5"/>
  <c r="F3" i="5" s="1"/>
  <c r="E11" i="5"/>
  <c r="E2" i="5"/>
  <c r="E19" i="5"/>
  <c r="E10" i="5"/>
  <c r="E9" i="5"/>
  <c r="E16" i="5"/>
  <c r="E7" i="5"/>
  <c r="E15" i="5"/>
  <c r="E6" i="5"/>
  <c r="E14" i="5"/>
  <c r="E5" i="5"/>
  <c r="E13" i="5"/>
  <c r="E4" i="5"/>
  <c r="C16" i="9"/>
  <c r="B16" i="9"/>
  <c r="A16" i="9"/>
  <c r="B2" i="9"/>
  <c r="F2" i="9"/>
  <c r="E45" i="5" l="1"/>
  <c r="E54" i="5" s="1"/>
  <c r="B23" i="6" s="1"/>
  <c r="D52" i="5"/>
  <c r="W13" i="9"/>
  <c r="H31" i="5" s="1"/>
  <c r="D40" i="5"/>
  <c r="F2" i="6"/>
  <c r="S13" i="9"/>
  <c r="H22" i="5" s="1"/>
  <c r="E31" i="5"/>
  <c r="K13" i="9"/>
  <c r="J13" i="9"/>
  <c r="F13" i="9"/>
  <c r="V13" i="9" l="1"/>
  <c r="I22" i="5" s="1"/>
  <c r="Y13" i="9"/>
  <c r="I31" i="5" s="1"/>
  <c r="B2" i="6" l="1"/>
  <c r="K15" i="1" l="1"/>
  <c r="J15" i="1"/>
  <c r="I15" i="1"/>
  <c r="G15" i="1"/>
  <c r="F15" i="1"/>
  <c r="F30" i="5" l="1"/>
  <c r="F29" i="5"/>
  <c r="F28" i="5"/>
  <c r="F27" i="5"/>
  <c r="F26" i="5"/>
  <c r="F32" i="5" l="1"/>
  <c r="E11" i="6" s="1"/>
  <c r="D11" i="6"/>
  <c r="F7" i="5"/>
  <c r="F6" i="5"/>
  <c r="F19" i="5"/>
  <c r="F14" i="5"/>
  <c r="F10" i="5"/>
  <c r="F5" i="5"/>
  <c r="F18" i="5"/>
  <c r="F13" i="5"/>
  <c r="F9" i="5"/>
  <c r="F4" i="5"/>
  <c r="F16" i="5"/>
  <c r="F12" i="5"/>
  <c r="F15" i="5"/>
  <c r="F35" i="5"/>
  <c r="E12" i="6" s="1"/>
  <c r="F25" i="5"/>
  <c r="F31" i="5" s="1"/>
  <c r="D10" i="6" l="1"/>
  <c r="E10" i="6"/>
  <c r="F11" i="5"/>
  <c r="E6" i="6" s="1"/>
  <c r="G19" i="5"/>
  <c r="D6" i="6" s="1"/>
  <c r="G10" i="5"/>
  <c r="D5" i="6" s="1"/>
  <c r="E22" i="5"/>
  <c r="F2" i="5"/>
  <c r="F22" i="5" l="1"/>
  <c r="E5" i="6"/>
  <c r="E13" i="6" s="1"/>
  <c r="D17" i="6" s="1"/>
  <c r="D7" i="6"/>
  <c r="C17" i="6" s="1"/>
  <c r="F17" i="6" l="1"/>
  <c r="AA13" i="9"/>
  <c r="I32" i="5" s="1"/>
  <c r="AC16" i="9" l="1"/>
  <c r="AC13" i="9" s="1"/>
</calcChain>
</file>

<file path=xl/sharedStrings.xml><?xml version="1.0" encoding="utf-8"?>
<sst xmlns="http://schemas.openxmlformats.org/spreadsheetml/2006/main" count="294" uniqueCount="180">
  <si>
    <t>Sistema operatiu</t>
  </si>
  <si>
    <t>Replicador de ports, teclat i ratolí</t>
  </si>
  <si>
    <t>Tipus de PC</t>
  </si>
  <si>
    <t>Format</t>
  </si>
  <si>
    <t>Monitor</t>
  </si>
  <si>
    <t>Campus de destí</t>
  </si>
  <si>
    <t>Edifici de destí</t>
  </si>
  <si>
    <t>Prioritat</t>
  </si>
  <si>
    <t>ET2) i5-9400, 16GB RAM, 1TB SSD M2 NVMe</t>
  </si>
  <si>
    <t>Compacte (SFF)</t>
  </si>
  <si>
    <t>1 = Màxima</t>
  </si>
  <si>
    <t>Comptadors:</t>
  </si>
  <si>
    <t>Sobretaula</t>
  </si>
  <si>
    <t>Any adquisició de l'equip actual</t>
  </si>
  <si>
    <t>Número de sèrie de l'equip actual</t>
  </si>
  <si>
    <t>Número d'inventari de l'equip actual</t>
  </si>
  <si>
    <t>Tipus d'equipament sol·licitat</t>
  </si>
  <si>
    <t>Barra de so monitor</t>
  </si>
  <si>
    <t>Unitat</t>
  </si>
  <si>
    <t>Dock,  teclat i ratolí</t>
  </si>
  <si>
    <t>Import licitació sobretaula</t>
  </si>
  <si>
    <t>Barra So</t>
  </si>
  <si>
    <t>Si</t>
  </si>
  <si>
    <t>Minitorre</t>
  </si>
  <si>
    <t>Monitor sense ordinador</t>
  </si>
  <si>
    <t>Tipus_equipament</t>
  </si>
  <si>
    <t>Tipus_PC</t>
  </si>
  <si>
    <t>Barra_so</t>
  </si>
  <si>
    <t>Sistema_operatiu</t>
  </si>
  <si>
    <t>Replicador_ teclat_ratoli</t>
  </si>
  <si>
    <t>M0) Monitor 21,5" sense barra so</t>
  </si>
  <si>
    <t>M1) Monitor 24" Full HD sense barra de so</t>
  </si>
  <si>
    <t>No</t>
  </si>
  <si>
    <t>Linux</t>
  </si>
  <si>
    <t>ET3) i5-9400, 16GB RAM, 1TB SSD M2 NVMe, targeta gràfica 2.500 PassMark</t>
  </si>
  <si>
    <t>ET4) i5-9600, 16GB RAM, 1TB SSD M2 NVMe</t>
  </si>
  <si>
    <t>ET5) i5-9600, 16GB RAM, 1TB SSD M2 NVMe , targeta gràfica 2.500 PassMark</t>
  </si>
  <si>
    <t>M4) Monitor 27" 2K sense barra de so</t>
  </si>
  <si>
    <t>ET6) i5-9600, font 550w, 32GB RAM, 1TB SSD M2 NVMe, targeta gràfica 2.500 PassMark</t>
  </si>
  <si>
    <t>ET7) Workstation i7, font 550w, 16GB RAM, 1TB SSD M2 NVMe, targeta gràfica 6.000 PassMark</t>
  </si>
  <si>
    <t>Sense monitor</t>
  </si>
  <si>
    <t>ET8) Workstation Xeon, font 550w, 16GB RAM, 1TB SSD M2 NVMe, targeta gràfica 6.000 PassMark</t>
  </si>
  <si>
    <t>160 - Coordinació del Campus Nord</t>
  </si>
  <si>
    <t>200 - Facultat de Matemàtiques i Estadística</t>
  </si>
  <si>
    <t>205 - ES Eng. Industrial, Aeroespacial i Audiovisual de Terrassa</t>
  </si>
  <si>
    <t>210 - ETS Arquitectura de Barcelona</t>
  </si>
  <si>
    <t>230 - ETS Eng. de Telecomunicació de Barcelona</t>
  </si>
  <si>
    <t>240 - ETS Eng. Industrial de Barcelona</t>
  </si>
  <si>
    <t>250 - ETS Eng. de Camins, Canals i Ports de Barcelona</t>
  </si>
  <si>
    <t>270 - F Informàtica de Barcelona</t>
  </si>
  <si>
    <t>280 - F Nàutica de Barcelona</t>
  </si>
  <si>
    <t>290 - ETS Arquitectura del Vallès</t>
  </si>
  <si>
    <t>295 - EE Barcelona Est</t>
  </si>
  <si>
    <t>300 - EE Telecomunicació i Aeroespacial de Castelldefels</t>
  </si>
  <si>
    <t>310 - EPS Edificació de Barcelona</t>
  </si>
  <si>
    <t>330 - EPS Eng. de Manresa</t>
  </si>
  <si>
    <t>340 - EPS Eng. de Vilanova i la Geltrú</t>
  </si>
  <si>
    <t>370 - F Òptica i Optometria de Terrassa</t>
  </si>
  <si>
    <t>390 - EE Agroalimentària i de Biosistemes de Barcelona</t>
  </si>
  <si>
    <t>Lot</t>
  </si>
  <si>
    <t>Equip</t>
  </si>
  <si>
    <t>Preu licitació</t>
  </si>
  <si>
    <t>Quantitat</t>
  </si>
  <si>
    <t>Import licitació</t>
  </si>
  <si>
    <t>Comprovació</t>
  </si>
  <si>
    <t>ET1.W</t>
  </si>
  <si>
    <t>ET2.W</t>
  </si>
  <si>
    <t>ET3.W</t>
  </si>
  <si>
    <t>ET4.W</t>
  </si>
  <si>
    <t>ET5.W</t>
  </si>
  <si>
    <t>ET6.W</t>
  </si>
  <si>
    <t>ET7.W</t>
  </si>
  <si>
    <t>ET1.L</t>
  </si>
  <si>
    <t>ET2.L</t>
  </si>
  <si>
    <t>ET3.L</t>
  </si>
  <si>
    <t>ET4.L</t>
  </si>
  <si>
    <t>ET5.L</t>
  </si>
  <si>
    <t>ET6.L</t>
  </si>
  <si>
    <t>ET7.L</t>
  </si>
  <si>
    <t>M1</t>
  </si>
  <si>
    <t>M3</t>
  </si>
  <si>
    <t>M4</t>
  </si>
  <si>
    <t>OM (Opció barra de só)</t>
  </si>
  <si>
    <t>Altres</t>
  </si>
  <si>
    <t>Equips</t>
  </si>
  <si>
    <t>Sobretaula Windows</t>
  </si>
  <si>
    <t>Sobretaula Linux</t>
  </si>
  <si>
    <t>Monitors</t>
  </si>
  <si>
    <t>Dock, teclat, ratolí</t>
  </si>
  <si>
    <t>Resum</t>
  </si>
  <si>
    <t>Aportació 
de la unitat</t>
  </si>
  <si>
    <t>Formats Sobretaules</t>
  </si>
  <si>
    <t>NS/NC</t>
  </si>
  <si>
    <t>Compacte</t>
  </si>
  <si>
    <t>Llistes de valors:</t>
  </si>
  <si>
    <t>162 - Centre de Formació Interdisciplinar Superior</t>
  </si>
  <si>
    <t>Quantitat ETs</t>
  </si>
  <si>
    <t>Barres de só</t>
  </si>
  <si>
    <t>Equip de sobretaula 
(amb o sense monitor)</t>
  </si>
  <si>
    <t>M3) [*] Monitor 24" 2K sense barra de so (recomanat PAS)</t>
  </si>
  <si>
    <t>M5) [*] Monitor 27" 4K sense barra de so (recomanat PDI)</t>
  </si>
  <si>
    <t>160 CCN</t>
  </si>
  <si>
    <t>162 CFIS</t>
  </si>
  <si>
    <t>200 FME</t>
  </si>
  <si>
    <t>205 ESEIAAT</t>
  </si>
  <si>
    <t>210 ETSAB</t>
  </si>
  <si>
    <t>230 ETSETB</t>
  </si>
  <si>
    <t>240 ETSEIB</t>
  </si>
  <si>
    <t>250 ETSECCPB</t>
  </si>
  <si>
    <t>270 FIB</t>
  </si>
  <si>
    <t>280 FNB</t>
  </si>
  <si>
    <t>290 ETSAV</t>
  </si>
  <si>
    <t>295 EEBE</t>
  </si>
  <si>
    <t>300 EETAC</t>
  </si>
  <si>
    <t>310 EPSEB</t>
  </si>
  <si>
    <t>330 EPSEM</t>
  </si>
  <si>
    <t>340 EPSEVG</t>
  </si>
  <si>
    <t>370 FOOT</t>
  </si>
  <si>
    <t>390 EEABB</t>
  </si>
  <si>
    <t xml:space="preserve"> </t>
  </si>
  <si>
    <t>Seleccioneu unitat:</t>
  </si>
  <si>
    <t>Kit BYD (dock, monitor, teclat i ratolí)</t>
  </si>
  <si>
    <t xml:space="preserve">Si </t>
  </si>
  <si>
    <t>Windows</t>
  </si>
  <si>
    <t>Aula de destí</t>
  </si>
  <si>
    <t>Quantitat equips</t>
  </si>
  <si>
    <t>Finançament sol·licitat</t>
  </si>
  <si>
    <t>Dock Px, teclat i ratolí</t>
  </si>
  <si>
    <t>Import total</t>
  </si>
  <si>
    <t>(separats per comes)</t>
  </si>
  <si>
    <t>Model Sobretaula</t>
  </si>
  <si>
    <t>Model Monitor</t>
  </si>
  <si>
    <t xml:space="preserve">Comptadors: </t>
  </si>
  <si>
    <t xml:space="preserve">Unitat: </t>
  </si>
  <si>
    <t>La resta es calcula amb fòrmules</t>
  </si>
  <si>
    <t>Poseu solament l'import del finançament sol·licitat</t>
  </si>
  <si>
    <r>
      <t xml:space="preserve">Any adquisició de l'equip actual 
</t>
    </r>
    <r>
      <rPr>
        <sz val="9"/>
        <color theme="1"/>
        <rFont val="Arial"/>
        <family val="2"/>
      </rPr>
      <t>(format 9999)</t>
    </r>
  </si>
  <si>
    <t>Empleneu el full "Peticions Aules"</t>
  </si>
  <si>
    <t>Seleccioneu la unitat</t>
  </si>
  <si>
    <t>El full "Formules" no s'ha d'editar</t>
  </si>
  <si>
    <t>Calcula quantitats i imports de licitació amb fórmules</t>
  </si>
  <si>
    <t>El full "Llistes" no s'ha d'editar</t>
  </si>
  <si>
    <t>Hi ha la llista de valors necessaris per a que les fórmules calculin correctament</t>
  </si>
  <si>
    <t>Son els mateixos valors que hi ha a la capçalera del full de "Peticions Aules"</t>
  </si>
  <si>
    <t>El full "Unitats" no s'ha d'editar</t>
  </si>
  <si>
    <t>És la llista d'unitats que poden presentar sol·licituds</t>
  </si>
  <si>
    <t>El full "Calculs" no s'ha d'editar</t>
  </si>
  <si>
    <t>Calcula quantitats i imports de licitació amb fórmules, de forma més detallada que el full "Formules"</t>
  </si>
  <si>
    <t>Empleneu el full "Resum"</t>
  </si>
  <si>
    <t>Tota la informació es calcula amb fórmules, excepte "Finançament sol·licitat"</t>
  </si>
  <si>
    <t>Empleneu les columnes que corresponguin a partir de la fila 16</t>
  </si>
  <si>
    <t>Adjunteu aquest fitxer a la sol·licitud que presenteu amb el formulari de la intranet</t>
  </si>
  <si>
    <t>Empleu el "Finançament sol·licitat", solament</t>
  </si>
  <si>
    <t>ET1) i5 o equivalent, 16GB RAM, 1TB SSD M2 NVMe </t>
  </si>
  <si>
    <t>ET2) i5 o equivalent, 16GB RAM, 1TB SSD M2 NVMe, targeta gràfica 2.500 PassMark </t>
  </si>
  <si>
    <t>ET3) i7 o equivalent, 16GB RAM, 1TB SSD M2 NVMe </t>
  </si>
  <si>
    <t>ET4) i7 o equivalent, 32GB RAM, 1TB SSD M2 NVMe </t>
  </si>
  <si>
    <t>ET5) i7 o equivalent, 16GB RAM, 1TB SSD M2 NVMe , targeta gràfica 2.500 PassMark </t>
  </si>
  <si>
    <t>M2</t>
  </si>
  <si>
    <t>Lot 3 23/23</t>
  </si>
  <si>
    <t>Lot 4 23/23</t>
  </si>
  <si>
    <t>M0) Monitor 21,5", 5 anys de garantia, sense barra so</t>
  </si>
  <si>
    <t>M1) Monitor 24" Full HD, 5 anys de garantia, sense barra de so</t>
  </si>
  <si>
    <t>M2) Monitor 24" 2K, 5 anys de garantia, sense barra de so</t>
  </si>
  <si>
    <t>M3) Monitor 27" 2K, 5 anys de garantia, sense barra de so</t>
  </si>
  <si>
    <t>M4) Monitor 27" 4K, 5 anys de garantia, sense barra de so</t>
  </si>
  <si>
    <t>M0</t>
  </si>
  <si>
    <t>OBLIGATORI</t>
  </si>
  <si>
    <t>520 - Servei de Bibliotques, Publicació i Arxiu</t>
  </si>
  <si>
    <t>520 SBPA</t>
  </si>
  <si>
    <r>
      <t>Prioritat</t>
    </r>
    <r>
      <rPr>
        <b/>
        <sz val="8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(no repetir la prioritat)</t>
    </r>
  </si>
  <si>
    <t>ET6) i7 o equivalent, 32GB RAM, 1TB SSD M2 NVMe, targeta gràfica 2.500 PassMark</t>
  </si>
  <si>
    <t xml:space="preserve">Cat. 4 23/01 </t>
  </si>
  <si>
    <t>ET8.W</t>
  </si>
  <si>
    <t>ET8.L</t>
  </si>
  <si>
    <t>ET7) i7 o equivalent, font 700w, 32GB RAM, 2TB SSD M2 NVMe, targeta gràfica 16GB VRAM i 20.000 PassMark</t>
  </si>
  <si>
    <t>ET8) i5 o equivalent, font 700w, 32GB RAM, 2TB SSD M2 NVMe, targeta gràfica 16GB VRAM i 20.000 PassMark</t>
  </si>
  <si>
    <t>ET7) i7 o equivalent, font 700w, 32GB RAM, 2TB SSD M2 NVMe, targeta gràfica 16BG VRAM i 20.000 PassMark</t>
  </si>
  <si>
    <t>ET8) i5 o equivalent, font 700w, 32GB RAM, 2TB SSD M2 NVMe, targeta gràfica 16BG VRAM i 20.000 PassMark</t>
  </si>
  <si>
    <t>Cat 4 23/01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</si>
</sst>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&quot;€&quot;"/>
    <numFmt numFmtId="165" formatCode="#,###"/>
    <numFmt numFmtId="166" formatCode="_-* #,##0\ &quot;€&quot;_-;\-* #,##0\ &quot;€&quot;_-;_-* &quot;-&quot;??\ &quot;€&quot;_-;_-@"/>
    <numFmt numFmtId="167" formatCode="#"/>
    <numFmt numFmtId="168" formatCode="#,##0\ &quot;€&quot;;[Red]\-#,##0\ &quot;€&quot;;\ \ "/>
    <numFmt numFmtId="169" formatCode="#,##0\ &quot;€&quot;;[Red]\-#,##0\ &quot;€&quot;;\ "/>
    <numFmt numFmtId="170" formatCode="_-* #,##0\ &quot;€&quot;_-;\-* #,##0\ &quot;€&quot;_-;_-* &quot;-&quot;??\ &quot;€&quot;_-;_-@_-"/>
  </numFmts>
  <fonts count="33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83C9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73763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theme="1"/>
      <name val="Arial"/>
      <family val="2"/>
    </font>
    <font>
      <sz val="10"/>
      <color rgb="FF083C92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4A4A4A"/>
      <name val="Arial"/>
      <family val="2"/>
      <scheme val="minor"/>
    </font>
    <font>
      <b/>
      <sz val="10"/>
      <color rgb="FF333333"/>
      <name val="Arial"/>
      <family val="2"/>
      <scheme val="minor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  <scheme val="minor"/>
    </font>
    <font>
      <sz val="8"/>
      <color rgb="FF000000"/>
      <name val="Arial"/>
      <family val="2"/>
    </font>
    <font>
      <sz val="8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4"/>
      <color rgb="FF000000"/>
      <name val="Arial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D9E6FC"/>
        <bgColor rgb="FFD9E6FC"/>
      </patternFill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A6E3B6"/>
        <bgColor rgb="FFA6E3B6"/>
      </patternFill>
    </fill>
    <fill>
      <patternFill patternType="solid">
        <fgColor rgb="FF7AD592"/>
        <bgColor rgb="FF7AD592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1C4587"/>
        <bgColor rgb="FF1C4587"/>
      </patternFill>
    </fill>
    <fill>
      <patternFill patternType="solid">
        <fgColor rgb="FF7F7F7F"/>
        <bgColor rgb="FF7F7F7F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rgb="FFCFE2F3"/>
      </patternFill>
    </fill>
    <fill>
      <patternFill patternType="solid">
        <fgColor theme="7" tint="0.79998168889431442"/>
        <bgColor rgb="FFCFE2F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5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ck">
        <color theme="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/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D8D8D8"/>
      </top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rgb="FFD8D8D8"/>
      </left>
      <right/>
      <top/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/>
      <top/>
      <bottom style="thin">
        <color rgb="FFD8D8D8"/>
      </bottom>
      <diagonal/>
    </border>
    <border>
      <left/>
      <right style="thin">
        <color rgb="FFD8D8D8"/>
      </right>
      <top style="thin">
        <color indexed="64"/>
      </top>
      <bottom/>
      <diagonal/>
    </border>
    <border>
      <left style="thin">
        <color rgb="FFD8D8D8"/>
      </left>
      <right style="thin">
        <color rgb="FFD8D8D8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D8D8D8"/>
      </top>
      <bottom style="thin">
        <color indexed="64"/>
      </bottom>
      <diagonal/>
    </border>
    <border>
      <left/>
      <right style="thin">
        <color rgb="FFD8D8D8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FFFFFF"/>
      </left>
      <right/>
      <top/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8D8D8"/>
      </right>
      <top/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D8D8D8"/>
      </bottom>
      <diagonal/>
    </border>
    <border>
      <left/>
      <right style="thin">
        <color indexed="64"/>
      </right>
      <top/>
      <bottom style="thin">
        <color rgb="FFD8D8D8"/>
      </bottom>
      <diagonal/>
    </border>
    <border>
      <left/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ck">
        <color theme="1"/>
      </left>
      <right style="thin">
        <color rgb="FFD8D8D8"/>
      </right>
      <top style="thin">
        <color rgb="FFD8D8D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295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4" fillId="8" borderId="19" xfId="0" applyFont="1" applyFill="1" applyBorder="1" applyAlignment="1">
      <alignment vertical="center" wrapText="1"/>
    </xf>
    <xf numFmtId="164" fontId="1" fillId="0" borderId="0" xfId="0" applyNumberFormat="1" applyFont="1"/>
    <xf numFmtId="0" fontId="11" fillId="9" borderId="19" xfId="0" applyFont="1" applyFill="1" applyBorder="1" applyAlignment="1">
      <alignment horizontal="center" vertical="center" wrapText="1"/>
    </xf>
    <xf numFmtId="0" fontId="11" fillId="9" borderId="24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9" borderId="26" xfId="0" applyFont="1" applyFill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/>
    </xf>
    <xf numFmtId="164" fontId="8" fillId="11" borderId="29" xfId="0" applyNumberFormat="1" applyFont="1" applyFill="1" applyBorder="1" applyAlignment="1">
      <alignment horizontal="right"/>
    </xf>
    <xf numFmtId="0" fontId="1" fillId="0" borderId="30" xfId="0" applyFont="1" applyBorder="1"/>
    <xf numFmtId="0" fontId="1" fillId="0" borderId="32" xfId="0" applyFont="1" applyBorder="1"/>
    <xf numFmtId="0" fontId="8" fillId="11" borderId="33" xfId="0" applyFont="1" applyFill="1" applyBorder="1" applyAlignment="1">
      <alignment horizontal="center"/>
    </xf>
    <xf numFmtId="164" fontId="8" fillId="11" borderId="34" xfId="0" applyNumberFormat="1" applyFont="1" applyFill="1" applyBorder="1" applyAlignment="1">
      <alignment horizontal="right"/>
    </xf>
    <xf numFmtId="6" fontId="1" fillId="0" borderId="0" xfId="0" applyNumberFormat="1" applyFont="1"/>
    <xf numFmtId="0" fontId="1" fillId="0" borderId="36" xfId="0" applyFont="1" applyBorder="1"/>
    <xf numFmtId="165" fontId="1" fillId="0" borderId="39" xfId="0" applyNumberFormat="1" applyFont="1" applyBorder="1"/>
    <xf numFmtId="0" fontId="8" fillId="11" borderId="40" xfId="0" applyFont="1" applyFill="1" applyBorder="1" applyAlignment="1">
      <alignment horizontal="center"/>
    </xf>
    <xf numFmtId="164" fontId="8" fillId="11" borderId="41" xfId="0" applyNumberFormat="1" applyFont="1" applyFill="1" applyBorder="1" applyAlignment="1">
      <alignment horizontal="right"/>
    </xf>
    <xf numFmtId="0" fontId="8" fillId="11" borderId="42" xfId="0" applyFont="1" applyFill="1" applyBorder="1" applyAlignment="1">
      <alignment horizontal="center"/>
    </xf>
    <xf numFmtId="164" fontId="8" fillId="11" borderId="43" xfId="0" applyNumberFormat="1" applyFont="1" applyFill="1" applyBorder="1" applyAlignment="1">
      <alignment horizontal="right"/>
    </xf>
    <xf numFmtId="0" fontId="1" fillId="0" borderId="39" xfId="0" applyFont="1" applyBorder="1"/>
    <xf numFmtId="165" fontId="1" fillId="0" borderId="38" xfId="0" applyNumberFormat="1" applyFont="1" applyBorder="1"/>
    <xf numFmtId="0" fontId="1" fillId="0" borderId="0" xfId="0" applyFont="1" applyAlignment="1">
      <alignment vertical="center"/>
    </xf>
    <xf numFmtId="164" fontId="8" fillId="11" borderId="19" xfId="0" applyNumberFormat="1" applyFont="1" applyFill="1" applyBorder="1" applyAlignment="1">
      <alignment horizontal="right"/>
    </xf>
    <xf numFmtId="166" fontId="1" fillId="0" borderId="45" xfId="0" applyNumberFormat="1" applyFont="1" applyBorder="1"/>
    <xf numFmtId="0" fontId="11" fillId="9" borderId="46" xfId="0" applyFont="1" applyFill="1" applyBorder="1" applyAlignment="1">
      <alignment horizontal="center" vertical="center" wrapText="1"/>
    </xf>
    <xf numFmtId="0" fontId="11" fillId="9" borderId="47" xfId="0" applyFont="1" applyFill="1" applyBorder="1" applyAlignment="1">
      <alignment horizontal="center" vertical="center" wrapText="1"/>
    </xf>
    <xf numFmtId="0" fontId="8" fillId="11" borderId="48" xfId="0" applyFont="1" applyFill="1" applyBorder="1" applyAlignment="1">
      <alignment horizontal="center"/>
    </xf>
    <xf numFmtId="0" fontId="8" fillId="11" borderId="19" xfId="0" applyFont="1" applyFill="1" applyBorder="1" applyAlignment="1">
      <alignment horizontal="center"/>
    </xf>
    <xf numFmtId="0" fontId="8" fillId="11" borderId="19" xfId="0" applyFont="1" applyFill="1" applyBorder="1" applyAlignment="1">
      <alignment horizontal="center" wrapText="1"/>
    </xf>
    <xf numFmtId="164" fontId="8" fillId="11" borderId="19" xfId="0" applyNumberFormat="1" applyFont="1" applyFill="1" applyBorder="1" applyAlignment="1">
      <alignment horizontal="right" wrapText="1"/>
    </xf>
    <xf numFmtId="0" fontId="8" fillId="0" borderId="0" xfId="0" applyFont="1"/>
    <xf numFmtId="0" fontId="12" fillId="9" borderId="19" xfId="0" applyFont="1" applyFill="1" applyBorder="1" applyAlignment="1">
      <alignment horizontal="center" wrapText="1"/>
    </xf>
    <xf numFmtId="0" fontId="12" fillId="9" borderId="46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wrapText="1"/>
    </xf>
    <xf numFmtId="0" fontId="8" fillId="11" borderId="48" xfId="0" applyFont="1" applyFill="1" applyBorder="1" applyAlignment="1">
      <alignment horizontal="center" wrapText="1"/>
    </xf>
    <xf numFmtId="164" fontId="8" fillId="11" borderId="34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3" fillId="0" borderId="51" xfId="0" applyFont="1" applyBorder="1" applyAlignment="1">
      <alignment vertical="center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0" borderId="54" xfId="0" applyFont="1" applyBorder="1"/>
    <xf numFmtId="166" fontId="9" fillId="0" borderId="0" xfId="0" applyNumberFormat="1" applyFont="1" applyAlignment="1">
      <alignment vertical="center"/>
    </xf>
    <xf numFmtId="0" fontId="12" fillId="9" borderId="41" xfId="0" applyFont="1" applyFill="1" applyBorder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22" fontId="1" fillId="0" borderId="3" xfId="0" applyNumberFormat="1" applyFont="1" applyBorder="1" applyAlignment="1">
      <alignment horizontal="right" vertical="center" wrapText="1"/>
    </xf>
    <xf numFmtId="0" fontId="0" fillId="12" borderId="0" xfId="0" applyFont="1" applyFill="1" applyAlignment="1"/>
    <xf numFmtId="167" fontId="0" fillId="0" borderId="0" xfId="0" applyNumberFormat="1" applyFont="1" applyAlignment="1">
      <alignment horizontal="center"/>
    </xf>
    <xf numFmtId="165" fontId="1" fillId="0" borderId="31" xfId="0" applyNumberFormat="1" applyFont="1" applyBorder="1" applyAlignment="1">
      <alignment horizontal="center"/>
    </xf>
    <xf numFmtId="165" fontId="1" fillId="0" borderId="35" xfId="0" applyNumberFormat="1" applyFont="1" applyBorder="1" applyAlignment="1">
      <alignment horizontal="center"/>
    </xf>
    <xf numFmtId="165" fontId="1" fillId="0" borderId="37" xfId="0" applyNumberFormat="1" applyFont="1" applyBorder="1" applyAlignment="1">
      <alignment horizontal="center"/>
    </xf>
    <xf numFmtId="165" fontId="1" fillId="0" borderId="44" xfId="0" applyNumberFormat="1" applyFont="1" applyBorder="1" applyAlignment="1">
      <alignment horizontal="center"/>
    </xf>
    <xf numFmtId="165" fontId="1" fillId="0" borderId="45" xfId="0" applyNumberFormat="1" applyFont="1" applyBorder="1" applyAlignment="1">
      <alignment horizontal="center"/>
    </xf>
    <xf numFmtId="49" fontId="8" fillId="11" borderId="56" xfId="0" applyNumberFormat="1" applyFont="1" applyFill="1" applyBorder="1" applyAlignment="1">
      <alignment horizontal="center"/>
    </xf>
    <xf numFmtId="49" fontId="8" fillId="11" borderId="27" xfId="0" applyNumberFormat="1" applyFont="1" applyFill="1" applyBorder="1" applyAlignment="1">
      <alignment horizontal="center"/>
    </xf>
    <xf numFmtId="168" fontId="1" fillId="0" borderId="30" xfId="0" applyNumberFormat="1" applyFont="1" applyBorder="1"/>
    <xf numFmtId="168" fontId="1" fillId="0" borderId="0" xfId="0" applyNumberFormat="1" applyFont="1"/>
    <xf numFmtId="168" fontId="1" fillId="0" borderId="38" xfId="0" applyNumberFormat="1" applyFont="1" applyBorder="1"/>
    <xf numFmtId="168" fontId="1" fillId="0" borderId="44" xfId="0" applyNumberFormat="1" applyFont="1" applyBorder="1"/>
    <xf numFmtId="168" fontId="16" fillId="0" borderId="45" xfId="0" applyNumberFormat="1" applyFont="1" applyBorder="1"/>
    <xf numFmtId="0" fontId="0" fillId="0" borderId="0" xfId="0" applyFont="1" applyAlignment="1">
      <alignment vertical="center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3" xfId="0" applyFont="1" applyBorder="1" applyAlignment="1">
      <alignment vertical="center"/>
    </xf>
    <xf numFmtId="0" fontId="4" fillId="13" borderId="19" xfId="0" applyFont="1" applyFill="1" applyBorder="1" applyAlignment="1">
      <alignment vertical="center"/>
    </xf>
    <xf numFmtId="0" fontId="19" fillId="0" borderId="0" xfId="0" applyFont="1" applyAlignment="1"/>
    <xf numFmtId="0" fontId="0" fillId="0" borderId="0" xfId="0" applyFont="1" applyAlignment="1">
      <alignment wrapText="1"/>
    </xf>
    <xf numFmtId="0" fontId="4" fillId="4" borderId="15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1" fillId="0" borderId="59" xfId="0" applyFont="1" applyBorder="1" applyAlignment="1">
      <alignment wrapText="1"/>
    </xf>
    <xf numFmtId="0" fontId="4" fillId="4" borderId="64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4" borderId="65" xfId="0" applyFont="1" applyFill="1" applyBorder="1" applyAlignment="1">
      <alignment vertical="center" wrapText="1"/>
    </xf>
    <xf numFmtId="0" fontId="8" fillId="0" borderId="66" xfId="0" applyFont="1" applyBorder="1" applyAlignment="1">
      <alignment vertical="center" wrapText="1"/>
    </xf>
    <xf numFmtId="0" fontId="8" fillId="0" borderId="59" xfId="0" applyFont="1" applyBorder="1" applyAlignment="1">
      <alignment vertical="center" wrapText="1"/>
    </xf>
    <xf numFmtId="0" fontId="19" fillId="0" borderId="19" xfId="0" applyFont="1" applyBorder="1" applyAlignment="1">
      <alignment vertical="center"/>
    </xf>
    <xf numFmtId="0" fontId="0" fillId="0" borderId="19" xfId="0" applyFont="1" applyBorder="1" applyAlignment="1"/>
    <xf numFmtId="0" fontId="1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1" fillId="0" borderId="19" xfId="0" quotePrefix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7" fillId="0" borderId="19" xfId="0" applyFont="1" applyBorder="1" applyAlignment="1">
      <alignment horizontal="center" wrapText="1"/>
    </xf>
    <xf numFmtId="0" fontId="8" fillId="4" borderId="68" xfId="0" applyFont="1" applyFill="1" applyBorder="1" applyAlignment="1">
      <alignment vertical="center" wrapText="1"/>
    </xf>
    <xf numFmtId="0" fontId="8" fillId="4" borderId="69" xfId="0" applyFont="1" applyFill="1" applyBorder="1" applyAlignment="1">
      <alignment vertical="center" wrapText="1"/>
    </xf>
    <xf numFmtId="0" fontId="4" fillId="16" borderId="15" xfId="0" applyFont="1" applyFill="1" applyBorder="1" applyAlignment="1">
      <alignment vertical="center" wrapText="1"/>
    </xf>
    <xf numFmtId="0" fontId="4" fillId="16" borderId="16" xfId="0" applyFont="1" applyFill="1" applyBorder="1" applyAlignment="1">
      <alignment vertical="center" wrapText="1"/>
    </xf>
    <xf numFmtId="0" fontId="8" fillId="16" borderId="65" xfId="0" applyFont="1" applyFill="1" applyBorder="1" applyAlignment="1">
      <alignment vertical="center" wrapText="1"/>
    </xf>
    <xf numFmtId="0" fontId="8" fillId="16" borderId="70" xfId="0" applyFont="1" applyFill="1" applyBorder="1" applyAlignment="1">
      <alignment vertical="center" wrapText="1"/>
    </xf>
    <xf numFmtId="0" fontId="9" fillId="14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14" borderId="67" xfId="0" applyFont="1" applyFill="1" applyBorder="1" applyAlignment="1">
      <alignment horizontal="center" wrapText="1"/>
    </xf>
    <xf numFmtId="22" fontId="1" fillId="0" borderId="5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22" fontId="1" fillId="0" borderId="58" xfId="0" applyNumberFormat="1" applyFont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1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16" borderId="1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8" fillId="16" borderId="70" xfId="0" applyFont="1" applyFill="1" applyBorder="1" applyAlignment="1">
      <alignment horizontal="center" vertical="center" wrapText="1"/>
    </xf>
    <xf numFmtId="0" fontId="4" fillId="16" borderId="16" xfId="0" applyFont="1" applyFill="1" applyBorder="1" applyAlignment="1">
      <alignment horizontal="center" vertical="center" wrapText="1"/>
    </xf>
    <xf numFmtId="166" fontId="0" fillId="0" borderId="0" xfId="0" applyNumberFormat="1" applyFont="1" applyAlignment="1"/>
    <xf numFmtId="0" fontId="8" fillId="4" borderId="65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2" fillId="2" borderId="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4" fillId="19" borderId="64" xfId="0" applyFont="1" applyFill="1" applyBorder="1" applyAlignment="1">
      <alignment horizontal="center" vertical="center" wrapText="1"/>
    </xf>
    <xf numFmtId="0" fontId="0" fillId="12" borderId="0" xfId="0" applyFont="1" applyFill="1" applyAlignment="1">
      <alignment horizontal="center"/>
    </xf>
    <xf numFmtId="0" fontId="0" fillId="0" borderId="19" xfId="0" applyFont="1" applyBorder="1" applyAlignment="1">
      <alignment horizontal="center"/>
    </xf>
    <xf numFmtId="0" fontId="1" fillId="15" borderId="18" xfId="0" applyFont="1" applyFill="1" applyBorder="1" applyAlignment="1">
      <alignment wrapText="1"/>
    </xf>
    <xf numFmtId="0" fontId="8" fillId="15" borderId="18" xfId="0" applyFont="1" applyFill="1" applyBorder="1" applyAlignment="1">
      <alignment wrapText="1"/>
    </xf>
    <xf numFmtId="0" fontId="8" fillId="15" borderId="18" xfId="0" applyFont="1" applyFill="1" applyBorder="1" applyAlignment="1">
      <alignment horizontal="center" wrapText="1"/>
    </xf>
    <xf numFmtId="0" fontId="8" fillId="15" borderId="17" xfId="0" applyFont="1" applyFill="1" applyBorder="1" applyAlignment="1">
      <alignment wrapText="1"/>
    </xf>
    <xf numFmtId="0" fontId="1" fillId="15" borderId="17" xfId="0" applyFont="1" applyFill="1" applyBorder="1" applyAlignment="1">
      <alignment wrapText="1"/>
    </xf>
    <xf numFmtId="0" fontId="1" fillId="15" borderId="17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wrapText="1"/>
    </xf>
    <xf numFmtId="0" fontId="1" fillId="15" borderId="3" xfId="0" applyFont="1" applyFill="1" applyBorder="1" applyAlignment="1">
      <alignment wrapText="1"/>
    </xf>
    <xf numFmtId="0" fontId="0" fillId="15" borderId="0" xfId="0" applyFont="1" applyFill="1" applyAlignment="1"/>
    <xf numFmtId="170" fontId="0" fillId="15" borderId="0" xfId="1" applyNumberFormat="1" applyFont="1" applyFill="1" applyAlignment="1"/>
    <xf numFmtId="0" fontId="0" fillId="15" borderId="0" xfId="0" applyFont="1" applyFill="1" applyAlignment="1">
      <alignment wrapText="1"/>
    </xf>
    <xf numFmtId="0" fontId="1" fillId="15" borderId="4" xfId="0" applyFont="1" applyFill="1" applyBorder="1" applyAlignment="1">
      <alignment horizontal="center" wrapText="1"/>
    </xf>
    <xf numFmtId="165" fontId="1" fillId="0" borderId="49" xfId="0" applyNumberFormat="1" applyFont="1" applyBorder="1"/>
    <xf numFmtId="0" fontId="19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167" fontId="0" fillId="15" borderId="0" xfId="0" applyNumberFormat="1" applyFont="1" applyFill="1" applyAlignment="1">
      <alignment horizontal="center"/>
    </xf>
    <xf numFmtId="0" fontId="0" fillId="0" borderId="19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6" fontId="9" fillId="0" borderId="19" xfId="0" applyNumberFormat="1" applyFont="1" applyBorder="1" applyAlignment="1">
      <alignment horizontal="right" vertical="center"/>
    </xf>
    <xf numFmtId="0" fontId="8" fillId="11" borderId="81" xfId="0" applyFont="1" applyFill="1" applyBorder="1" applyAlignment="1">
      <alignment horizontal="center"/>
    </xf>
    <xf numFmtId="167" fontId="0" fillId="0" borderId="71" xfId="0" applyNumberFormat="1" applyFont="1" applyBorder="1" applyAlignment="1">
      <alignment horizontal="center"/>
    </xf>
    <xf numFmtId="167" fontId="0" fillId="0" borderId="57" xfId="0" applyNumberFormat="1" applyFont="1" applyBorder="1" applyAlignment="1">
      <alignment horizontal="center"/>
    </xf>
    <xf numFmtId="167" fontId="0" fillId="0" borderId="75" xfId="0" applyNumberFormat="1" applyFont="1" applyBorder="1" applyAlignment="1">
      <alignment horizontal="center"/>
    </xf>
    <xf numFmtId="167" fontId="0" fillId="0" borderId="79" xfId="0" applyNumberFormat="1" applyFont="1" applyBorder="1" applyAlignment="1">
      <alignment horizontal="center"/>
    </xf>
    <xf numFmtId="167" fontId="0" fillId="0" borderId="19" xfId="0" applyNumberFormat="1" applyFont="1" applyBorder="1" applyAlignment="1">
      <alignment horizontal="center"/>
    </xf>
    <xf numFmtId="167" fontId="0" fillId="0" borderId="82" xfId="0" applyNumberFormat="1" applyFont="1" applyBorder="1" applyAlignment="1">
      <alignment horizontal="center"/>
    </xf>
    <xf numFmtId="166" fontId="15" fillId="17" borderId="45" xfId="0" applyNumberFormat="1" applyFont="1" applyFill="1" applyBorder="1" applyAlignment="1">
      <alignment vertical="center"/>
    </xf>
    <xf numFmtId="166" fontId="15" fillId="12" borderId="45" xfId="0" applyNumberFormat="1" applyFont="1" applyFill="1" applyBorder="1" applyAlignment="1">
      <alignment vertical="center"/>
    </xf>
    <xf numFmtId="166" fontId="15" fillId="12" borderId="55" xfId="0" applyNumberFormat="1" applyFont="1" applyFill="1" applyBorder="1" applyAlignment="1">
      <alignment vertical="center"/>
    </xf>
    <xf numFmtId="0" fontId="14" fillId="15" borderId="0" xfId="0" applyFont="1" applyFill="1"/>
    <xf numFmtId="165" fontId="14" fillId="15" borderId="0" xfId="0" applyNumberFormat="1" applyFont="1" applyFill="1"/>
    <xf numFmtId="169" fontId="1" fillId="15" borderId="0" xfId="0" applyNumberFormat="1" applyFont="1" applyFill="1"/>
    <xf numFmtId="165" fontId="9" fillId="15" borderId="50" xfId="0" applyNumberFormat="1" applyFont="1" applyFill="1" applyBorder="1"/>
    <xf numFmtId="0" fontId="9" fillId="15" borderId="0" xfId="0" applyFont="1" applyFill="1"/>
    <xf numFmtId="6" fontId="1" fillId="15" borderId="0" xfId="0" applyNumberFormat="1" applyFont="1" applyFill="1"/>
    <xf numFmtId="0" fontId="1" fillId="15" borderId="0" xfId="0" applyFont="1" applyFill="1"/>
    <xf numFmtId="6" fontId="9" fillId="15" borderId="50" xfId="0" applyNumberFormat="1" applyFont="1" applyFill="1" applyBorder="1"/>
    <xf numFmtId="165" fontId="15" fillId="12" borderId="45" xfId="0" applyNumberFormat="1" applyFont="1" applyFill="1" applyBorder="1" applyAlignment="1">
      <alignment horizontal="center"/>
    </xf>
    <xf numFmtId="22" fontId="1" fillId="0" borderId="59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2" fillId="12" borderId="71" xfId="0" applyFont="1" applyFill="1" applyBorder="1" applyAlignment="1">
      <alignment horizontal="center" vertical="center" wrapText="1"/>
    </xf>
    <xf numFmtId="170" fontId="22" fillId="12" borderId="75" xfId="0" applyNumberFormat="1" applyFont="1" applyFill="1" applyBorder="1" applyAlignment="1">
      <alignment vertical="center"/>
    </xf>
    <xf numFmtId="0" fontId="0" fillId="0" borderId="79" xfId="0" applyFont="1" applyBorder="1" applyAlignment="1">
      <alignment horizontal="center"/>
    </xf>
    <xf numFmtId="0" fontId="0" fillId="0" borderId="82" xfId="0" applyFont="1" applyBorder="1" applyAlignment="1"/>
    <xf numFmtId="0" fontId="0" fillId="0" borderId="57" xfId="0" applyFont="1" applyBorder="1" applyAlignment="1"/>
    <xf numFmtId="0" fontId="10" fillId="7" borderId="85" xfId="0" applyFont="1" applyFill="1" applyBorder="1" applyAlignment="1">
      <alignment horizontal="center" vertical="center" wrapText="1"/>
    </xf>
    <xf numFmtId="0" fontId="10" fillId="7" borderId="78" xfId="0" applyFont="1" applyFill="1" applyBorder="1" applyAlignment="1">
      <alignment horizontal="center" vertical="center" wrapText="1"/>
    </xf>
    <xf numFmtId="49" fontId="10" fillId="7" borderId="78" xfId="0" applyNumberFormat="1" applyFont="1" applyFill="1" applyBorder="1" applyAlignment="1">
      <alignment horizontal="center" vertical="center" wrapText="1"/>
    </xf>
    <xf numFmtId="0" fontId="10" fillId="7" borderId="86" xfId="0" applyFont="1" applyFill="1" applyBorder="1" applyAlignment="1">
      <alignment horizontal="center" vertical="center" wrapText="1"/>
    </xf>
    <xf numFmtId="170" fontId="22" fillId="12" borderId="57" xfId="0" applyNumberFormat="1" applyFont="1" applyFill="1" applyBorder="1" applyAlignment="1">
      <alignment horizontal="right" vertical="center"/>
    </xf>
    <xf numFmtId="170" fontId="22" fillId="12" borderId="75" xfId="0" applyNumberFormat="1" applyFont="1" applyFill="1" applyBorder="1" applyAlignment="1">
      <alignment horizontal="right" vertical="center"/>
    </xf>
    <xf numFmtId="0" fontId="10" fillId="7" borderId="72" xfId="0" applyFont="1" applyFill="1" applyBorder="1" applyAlignment="1">
      <alignment horizontal="center" vertical="center" wrapText="1"/>
    </xf>
    <xf numFmtId="0" fontId="10" fillId="7" borderId="89" xfId="0" applyFont="1" applyFill="1" applyBorder="1" applyAlignment="1">
      <alignment horizontal="center" vertical="center" wrapText="1"/>
    </xf>
    <xf numFmtId="170" fontId="22" fillId="12" borderId="65" xfId="0" applyNumberFormat="1" applyFont="1" applyFill="1" applyBorder="1" applyAlignment="1">
      <alignment horizontal="right" vertical="center"/>
    </xf>
    <xf numFmtId="0" fontId="0" fillId="0" borderId="90" xfId="0" applyFont="1" applyBorder="1" applyAlignment="1"/>
    <xf numFmtId="0" fontId="10" fillId="7" borderId="91" xfId="0" applyFont="1" applyFill="1" applyBorder="1" applyAlignment="1">
      <alignment horizontal="center" vertical="center" wrapText="1"/>
    </xf>
    <xf numFmtId="0" fontId="4" fillId="4" borderId="62" xfId="0" applyFont="1" applyFill="1" applyBorder="1" applyAlignment="1">
      <alignment vertical="center" wrapText="1"/>
    </xf>
    <xf numFmtId="0" fontId="8" fillId="0" borderId="66" xfId="0" applyFont="1" applyBorder="1" applyAlignment="1">
      <alignment wrapText="1"/>
    </xf>
    <xf numFmtId="0" fontId="4" fillId="4" borderId="76" xfId="0" applyFont="1" applyFill="1" applyBorder="1" applyAlignment="1">
      <alignment vertical="center" wrapText="1"/>
    </xf>
    <xf numFmtId="0" fontId="4" fillId="4" borderId="92" xfId="0" applyFont="1" applyFill="1" applyBorder="1" applyAlignment="1">
      <alignment vertical="center" wrapText="1"/>
    </xf>
    <xf numFmtId="0" fontId="1" fillId="15" borderId="94" xfId="0" applyFont="1" applyFill="1" applyBorder="1" applyAlignment="1">
      <alignment wrapText="1"/>
    </xf>
    <xf numFmtId="0" fontId="8" fillId="15" borderId="94" xfId="0" applyFont="1" applyFill="1" applyBorder="1" applyAlignment="1">
      <alignment wrapText="1"/>
    </xf>
    <xf numFmtId="0" fontId="8" fillId="15" borderId="94" xfId="0" applyFont="1" applyFill="1" applyBorder="1" applyAlignment="1">
      <alignment horizontal="center" wrapText="1"/>
    </xf>
    <xf numFmtId="0" fontId="1" fillId="15" borderId="94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wrapText="1"/>
    </xf>
    <xf numFmtId="0" fontId="1" fillId="15" borderId="59" xfId="0" applyFont="1" applyFill="1" applyBorder="1" applyAlignment="1">
      <alignment wrapText="1"/>
    </xf>
    <xf numFmtId="0" fontId="1" fillId="15" borderId="95" xfId="0" applyFont="1" applyFill="1" applyBorder="1" applyAlignment="1">
      <alignment horizontal="center" wrapText="1"/>
    </xf>
    <xf numFmtId="0" fontId="0" fillId="15" borderId="19" xfId="0" applyFont="1" applyFill="1" applyBorder="1" applyAlignment="1"/>
    <xf numFmtId="167" fontId="0" fillId="15" borderId="19" xfId="0" applyNumberFormat="1" applyFont="1" applyFill="1" applyBorder="1" applyAlignment="1">
      <alignment horizontal="center"/>
    </xf>
    <xf numFmtId="170" fontId="0" fillId="15" borderId="19" xfId="1" applyNumberFormat="1" applyFont="1" applyFill="1" applyBorder="1" applyAlignment="1"/>
    <xf numFmtId="0" fontId="0" fillId="12" borderId="93" xfId="0" applyFont="1" applyFill="1" applyBorder="1" applyAlignment="1"/>
    <xf numFmtId="0" fontId="0" fillId="12" borderId="93" xfId="0" applyFont="1" applyFill="1" applyBorder="1" applyAlignment="1">
      <alignment horizontal="center"/>
    </xf>
    <xf numFmtId="0" fontId="0" fillId="12" borderId="93" xfId="0" applyFont="1" applyFill="1" applyBorder="1" applyAlignment="1">
      <alignment horizontal="center" vertical="center"/>
    </xf>
    <xf numFmtId="0" fontId="18" fillId="20" borderId="0" xfId="0" applyFont="1" applyFill="1" applyAlignment="1">
      <alignment horizontal="left" vertical="center"/>
    </xf>
    <xf numFmtId="0" fontId="0" fillId="20" borderId="0" xfId="0" applyFont="1" applyFill="1" applyAlignment="1">
      <alignment horizontal="left" vertical="center"/>
    </xf>
    <xf numFmtId="0" fontId="22" fillId="0" borderId="0" xfId="0" applyFont="1" applyAlignment="1"/>
    <xf numFmtId="0" fontId="0" fillId="17" borderId="0" xfId="0" applyFont="1" applyFill="1" applyAlignment="1"/>
    <xf numFmtId="164" fontId="8" fillId="0" borderId="29" xfId="0" applyNumberFormat="1" applyFont="1" applyFill="1" applyBorder="1" applyAlignment="1">
      <alignment horizontal="right"/>
    </xf>
    <xf numFmtId="0" fontId="1" fillId="0" borderId="30" xfId="0" applyFont="1" applyFill="1" applyBorder="1"/>
    <xf numFmtId="49" fontId="8" fillId="11" borderId="96" xfId="0" applyNumberFormat="1" applyFont="1" applyFill="1" applyBorder="1" applyAlignment="1">
      <alignment horizontal="center"/>
    </xf>
    <xf numFmtId="0" fontId="8" fillId="11" borderId="97" xfId="0" applyFont="1" applyFill="1" applyBorder="1" applyAlignment="1">
      <alignment horizontal="center"/>
    </xf>
    <xf numFmtId="0" fontId="23" fillId="0" borderId="19" xfId="0" applyFont="1" applyBorder="1" applyAlignment="1">
      <alignment horizontal="left" vertical="top" wrapText="1"/>
    </xf>
    <xf numFmtId="6" fontId="23" fillId="0" borderId="19" xfId="0" applyNumberFormat="1" applyFont="1" applyBorder="1" applyAlignment="1">
      <alignment horizontal="right" vertical="top" wrapText="1"/>
    </xf>
    <xf numFmtId="0" fontId="24" fillId="0" borderId="19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/>
    </xf>
    <xf numFmtId="0" fontId="7" fillId="18" borderId="6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167" fontId="1" fillId="0" borderId="0" xfId="0" applyNumberFormat="1" applyFont="1"/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0" fontId="29" fillId="0" borderId="17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8" fillId="4" borderId="98" xfId="0" applyFont="1" applyFill="1" applyBorder="1" applyAlignment="1">
      <alignment vertical="center" wrapText="1"/>
    </xf>
    <xf numFmtId="0" fontId="8" fillId="4" borderId="98" xfId="0" applyFont="1" applyFill="1" applyBorder="1" applyAlignment="1">
      <alignment horizontal="center" vertical="center" wrapText="1"/>
    </xf>
    <xf numFmtId="0" fontId="8" fillId="16" borderId="98" xfId="0" applyFont="1" applyFill="1" applyBorder="1" applyAlignment="1">
      <alignment horizontal="center" vertical="center" wrapText="1"/>
    </xf>
    <xf numFmtId="0" fontId="8" fillId="4" borderId="63" xfId="0" applyFont="1" applyFill="1" applyBorder="1" applyAlignment="1">
      <alignment vertical="center" wrapText="1"/>
    </xf>
    <xf numFmtId="0" fontId="8" fillId="4" borderId="61" xfId="0" applyFont="1" applyFill="1" applyBorder="1" applyAlignment="1">
      <alignment vertical="center" wrapText="1"/>
    </xf>
    <xf numFmtId="0" fontId="8" fillId="16" borderId="99" xfId="0" applyFont="1" applyFill="1" applyBorder="1" applyAlignment="1">
      <alignment vertical="center" wrapText="1"/>
    </xf>
    <xf numFmtId="0" fontId="8" fillId="16" borderId="99" xfId="0" applyFont="1" applyFill="1" applyBorder="1" applyAlignment="1">
      <alignment horizontal="center" vertical="center" wrapText="1"/>
    </xf>
    <xf numFmtId="0" fontId="4" fillId="4" borderId="63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1" fillId="22" borderId="60" xfId="0" applyFont="1" applyFill="1" applyBorder="1" applyAlignment="1">
      <alignment vertical="center"/>
    </xf>
    <xf numFmtId="0" fontId="0" fillId="22" borderId="62" xfId="0" applyFont="1" applyFill="1" applyBorder="1" applyAlignment="1">
      <alignment vertical="center"/>
    </xf>
    <xf numFmtId="0" fontId="0" fillId="22" borderId="76" xfId="0" applyFont="1" applyFill="1" applyBorder="1" applyAlignment="1">
      <alignment vertical="center"/>
    </xf>
    <xf numFmtId="0" fontId="31" fillId="17" borderId="0" xfId="0" applyFont="1" applyFill="1" applyAlignment="1"/>
    <xf numFmtId="0" fontId="32" fillId="17" borderId="0" xfId="0" applyFont="1" applyFill="1" applyAlignment="1"/>
    <xf numFmtId="0" fontId="2" fillId="2" borderId="1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1" borderId="77" xfId="0" applyFont="1" applyFill="1" applyBorder="1" applyAlignment="1">
      <alignment horizontal="center" wrapText="1"/>
    </xf>
    <xf numFmtId="0" fontId="1" fillId="21" borderId="78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0" fontId="28" fillId="0" borderId="0" xfId="0" applyFont="1" applyAlignment="1">
      <alignment horizontal="center" vertical="top" wrapText="1"/>
    </xf>
    <xf numFmtId="0" fontId="10" fillId="7" borderId="83" xfId="0" applyFont="1" applyFill="1" applyBorder="1" applyAlignment="1">
      <alignment horizontal="center" vertical="center" wrapText="1"/>
    </xf>
    <xf numFmtId="0" fontId="10" fillId="7" borderId="84" xfId="0" applyFont="1" applyFill="1" applyBorder="1" applyAlignment="1">
      <alignment horizontal="center" vertical="center" wrapText="1"/>
    </xf>
    <xf numFmtId="0" fontId="1" fillId="6" borderId="79" xfId="0" applyFont="1" applyFill="1" applyBorder="1" applyAlignment="1">
      <alignment horizontal="center" wrapText="1"/>
    </xf>
    <xf numFmtId="0" fontId="1" fillId="6" borderId="19" xfId="0" applyFont="1" applyFill="1" applyBorder="1" applyAlignment="1">
      <alignment horizontal="center" wrapText="1"/>
    </xf>
    <xf numFmtId="0" fontId="1" fillId="6" borderId="82" xfId="0" applyFont="1" applyFill="1" applyBorder="1" applyAlignment="1">
      <alignment horizontal="center" wrapText="1"/>
    </xf>
    <xf numFmtId="0" fontId="1" fillId="5" borderId="87" xfId="0" applyFont="1" applyFill="1" applyBorder="1" applyAlignment="1">
      <alignment horizontal="center" wrapText="1"/>
    </xf>
    <xf numFmtId="0" fontId="1" fillId="5" borderId="67" xfId="0" applyFont="1" applyFill="1" applyBorder="1" applyAlignment="1">
      <alignment horizontal="center" wrapText="1"/>
    </xf>
    <xf numFmtId="0" fontId="1" fillId="5" borderId="88" xfId="0" applyFont="1" applyFill="1" applyBorder="1" applyAlignment="1">
      <alignment horizontal="center" wrapText="1"/>
    </xf>
    <xf numFmtId="0" fontId="1" fillId="12" borderId="60" xfId="0" applyFont="1" applyFill="1" applyBorder="1" applyAlignment="1">
      <alignment horizontal="center" wrapText="1"/>
    </xf>
    <xf numFmtId="0" fontId="1" fillId="12" borderId="76" xfId="0" applyFont="1" applyFill="1" applyBorder="1" applyAlignment="1">
      <alignment horizontal="center" wrapText="1"/>
    </xf>
    <xf numFmtId="0" fontId="12" fillId="9" borderId="19" xfId="0" applyFont="1" applyFill="1" applyBorder="1" applyAlignment="1">
      <alignment horizontal="center" vertical="center"/>
    </xf>
    <xf numFmtId="49" fontId="8" fillId="15" borderId="32" xfId="0" applyNumberFormat="1" applyFont="1" applyFill="1" applyBorder="1" applyAlignment="1">
      <alignment horizontal="center" vertical="center"/>
    </xf>
    <xf numFmtId="49" fontId="8" fillId="15" borderId="36" xfId="0" applyNumberFormat="1" applyFont="1" applyFill="1" applyBorder="1" applyAlignment="1">
      <alignment horizontal="center" vertical="center"/>
    </xf>
    <xf numFmtId="49" fontId="8" fillId="15" borderId="39" xfId="0" applyNumberFormat="1" applyFont="1" applyFill="1" applyBorder="1" applyAlignment="1">
      <alignment horizontal="center" vertical="center"/>
    </xf>
    <xf numFmtId="49" fontId="8" fillId="11" borderId="73" xfId="0" applyNumberFormat="1" applyFont="1" applyFill="1" applyBorder="1" applyAlignment="1">
      <alignment horizontal="center" vertical="center"/>
    </xf>
    <xf numFmtId="49" fontId="8" fillId="11" borderId="19" xfId="0" applyNumberFormat="1" applyFont="1" applyFill="1" applyBorder="1" applyAlignment="1">
      <alignment horizontal="center" vertical="center"/>
    </xf>
    <xf numFmtId="49" fontId="8" fillId="11" borderId="74" xfId="0" applyNumberFormat="1" applyFont="1" applyFill="1" applyBorder="1" applyAlignment="1">
      <alignment horizontal="center" vertical="center"/>
    </xf>
    <xf numFmtId="0" fontId="11" fillId="10" borderId="80" xfId="0" applyFont="1" applyFill="1" applyBorder="1" applyAlignment="1">
      <alignment horizontal="center" vertical="center" wrapText="1"/>
    </xf>
    <xf numFmtId="0" fontId="11" fillId="10" borderId="38" xfId="0" applyFont="1" applyFill="1" applyBorder="1" applyAlignment="1">
      <alignment horizontal="center" vertical="center" wrapText="1"/>
    </xf>
    <xf numFmtId="49" fontId="8" fillId="11" borderId="32" xfId="0" applyNumberFormat="1" applyFont="1" applyFill="1" applyBorder="1" applyAlignment="1">
      <alignment horizontal="center" vertical="center"/>
    </xf>
    <xf numFmtId="49" fontId="8" fillId="11" borderId="39" xfId="0" applyNumberFormat="1" applyFont="1" applyFill="1" applyBorder="1" applyAlignment="1">
      <alignment horizontal="center" vertical="center"/>
    </xf>
    <xf numFmtId="49" fontId="8" fillId="11" borderId="100" xfId="0" applyNumberFormat="1" applyFont="1" applyFill="1" applyBorder="1" applyAlignment="1">
      <alignment horizontal="center"/>
    </xf>
    <xf numFmtId="0" fontId="8" fillId="11" borderId="101" xfId="0" applyFont="1" applyFill="1" applyBorder="1" applyAlignment="1">
      <alignment horizontal="center"/>
    </xf>
    <xf numFmtId="167" fontId="0" fillId="0" borderId="102" xfId="0" applyNumberFormat="1" applyFont="1" applyBorder="1" applyAlignment="1">
      <alignment horizontal="center"/>
    </xf>
    <xf numFmtId="167" fontId="0" fillId="0" borderId="103" xfId="0" applyNumberFormat="1" applyFont="1" applyBorder="1" applyAlignment="1">
      <alignment horizontal="center"/>
    </xf>
    <xf numFmtId="167" fontId="0" fillId="0" borderId="104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7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 patternType="solid">
          <fgColor rgb="FFD9E6FC"/>
          <bgColor rgb="FFD9E6FC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8DB5F8"/>
        </top>
        <bottom/>
        <vertical/>
        <horizontal/>
      </border>
    </dxf>
    <dxf>
      <alignment horizontal="general" vertical="center" textRotation="0" indent="0" justifyLastLine="0" shrinkToFit="0" readingOrder="0"/>
    </dxf>
    <dxf>
      <font>
        <color theme="1"/>
      </font>
      <fill>
        <patternFill patternType="solid">
          <fgColor rgb="FFD9E6FC"/>
          <bgColor rgb="FFD9E6FC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ill>
        <patternFill patternType="solid">
          <fgColor rgb="FFCFE2F3"/>
          <bgColor theme="4" tint="0.39997558519241921"/>
        </patternFill>
      </fill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15">
    <tableStyle name="Llistes-style" pivot="0" count="3" xr9:uid="{00000000-0011-0000-FFFF-FFFF00000000}">
      <tableStyleElement type="headerRow" dxfId="75"/>
      <tableStyleElement type="firstRowStripe" dxfId="74"/>
      <tableStyleElement type="secondRowStripe" dxfId="73"/>
    </tableStyle>
    <tableStyle name="Llistes-style 2" pivot="0" count="3" xr9:uid="{00000000-0011-0000-FFFF-FFFF01000000}">
      <tableStyleElement type="headerRow" dxfId="72"/>
      <tableStyleElement type="firstRowStripe" dxfId="71"/>
      <tableStyleElement type="secondRowStripe" dxfId="70"/>
    </tableStyle>
    <tableStyle name="Llistes-style 3" pivot="0" count="3" xr9:uid="{00000000-0011-0000-FFFF-FFFF02000000}">
      <tableStyleElement type="headerRow" dxfId="69"/>
      <tableStyleElement type="firstRowStripe" dxfId="68"/>
      <tableStyleElement type="secondRowStripe" dxfId="67"/>
    </tableStyle>
    <tableStyle name="Llistes-style 4" pivot="0" count="3" xr9:uid="{00000000-0011-0000-FFFF-FFFF03000000}">
      <tableStyleElement type="headerRow" dxfId="66"/>
      <tableStyleElement type="firstRowStripe" dxfId="65"/>
      <tableStyleElement type="secondRowStripe" dxfId="64"/>
    </tableStyle>
    <tableStyle name="Llistes-style 5" pivot="0" count="3" xr9:uid="{00000000-0011-0000-FFFF-FFFF04000000}">
      <tableStyleElement type="headerRow" dxfId="63"/>
      <tableStyleElement type="firstRowStripe" dxfId="62"/>
      <tableStyleElement type="secondRowStripe" dxfId="61"/>
    </tableStyle>
    <tableStyle name="Llistes-style 6" pivot="0" count="3" xr9:uid="{00000000-0011-0000-FFFF-FFFF05000000}">
      <tableStyleElement type="headerRow" dxfId="60"/>
      <tableStyleElement type="firstRowStripe" dxfId="59"/>
      <tableStyleElement type="secondRowStripe" dxfId="58"/>
    </tableStyle>
    <tableStyle name="Llistes-style 7" pivot="0" count="3" xr9:uid="{00000000-0011-0000-FFFF-FFFF06000000}">
      <tableStyleElement type="headerRow" dxfId="57"/>
      <tableStyleElement type="firstRowStripe" dxfId="56"/>
      <tableStyleElement type="secondRowStripe" dxfId="55"/>
    </tableStyle>
    <tableStyle name="Llistes-style 8" pivot="0" count="3" xr9:uid="{00000000-0011-0000-FFFF-FFFF07000000}">
      <tableStyleElement type="headerRow" dxfId="54"/>
      <tableStyleElement type="firstRowStripe" dxfId="53"/>
      <tableStyleElement type="secondRowStripe" dxfId="52"/>
    </tableStyle>
    <tableStyle name="Llistes-style 9" pivot="0" count="3" xr9:uid="{00000000-0011-0000-FFFF-FFFF08000000}">
      <tableStyleElement type="headerRow" dxfId="51"/>
      <tableStyleElement type="firstRowStripe" dxfId="50"/>
      <tableStyleElement type="secondRowStripe" dxfId="49"/>
    </tableStyle>
    <tableStyle name="Llistes-style 10" pivot="0" count="3" xr9:uid="{00000000-0011-0000-FFFF-FFFF09000000}">
      <tableStyleElement type="headerRow" dxfId="48"/>
      <tableStyleElement type="firstRowStripe" dxfId="47"/>
      <tableStyleElement type="secondRowStripe" dxfId="46"/>
    </tableStyle>
    <tableStyle name="Llistes-style 11" pivot="0" count="3" xr9:uid="{00000000-0011-0000-FFFF-FFFF0A000000}">
      <tableStyleElement type="headerRow" dxfId="45"/>
      <tableStyleElement type="firstRowStripe" dxfId="44"/>
      <tableStyleElement type="secondRowStripe" dxfId="43"/>
    </tableStyle>
    <tableStyle name="Llistes-style 12" pivot="0" count="3" xr9:uid="{00000000-0011-0000-FFFF-FFFF0B000000}">
      <tableStyleElement type="headerRow" dxfId="42"/>
      <tableStyleElement type="firstRowStripe" dxfId="41"/>
      <tableStyleElement type="secondRowStripe" dxfId="40"/>
    </tableStyle>
    <tableStyle name="Llistes-style 13" pivot="0" count="3" xr9:uid="{00000000-0011-0000-FFFF-FFFF0C000000}">
      <tableStyleElement type="headerRow" dxfId="39"/>
      <tableStyleElement type="firstRowStripe" dxfId="38"/>
      <tableStyleElement type="secondRowStripe" dxfId="37"/>
    </tableStyle>
    <tableStyle name="Llistes-style 14" pivot="0" count="3" xr9:uid="{00000000-0011-0000-FFFF-FFFF0D000000}">
      <tableStyleElement type="headerRow" dxfId="36"/>
      <tableStyleElement type="firstRowStripe" dxfId="35"/>
      <tableStyleElement type="secondRowStripe" dxfId="34"/>
    </tableStyle>
    <tableStyle name="Finançament-style" pivot="0" count="3" xr9:uid="{00000000-0011-0000-FFFF-FFFF0E000000}">
      <tableStyleElement type="headerRow" dxfId="33"/>
      <tableStyleElement type="firstRowStripe" dxfId="32"/>
      <tableStyleElement type="secondRowStripe" dxfId="31"/>
    </tableStyle>
  </tableStyles>
  <colors>
    <mruColors>
      <color rgb="FF90B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O1:O3" headerRowDxfId="30" dataDxfId="29" totalsRowDxfId="28">
  <tableColumns count="1">
    <tableColumn id="1" xr3:uid="{00000000-0010-0000-0000-000001000000}" name="Format" dataDxfId="27"/>
  </tableColumns>
  <tableStyleInfo name="Llist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_3" displayName="Table_3" ref="M1:M3" headerRowDxfId="26" dataDxfId="25" totalsRowDxfId="24">
  <tableColumns count="1">
    <tableColumn id="1" xr3:uid="{00000000-0010-0000-0100-000001000000}" name="Replicador_ teclat_ratoli" dataDxfId="23"/>
  </tableColumns>
  <tableStyleInfo name="Llistes-style 3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_5" displayName="Table_5" ref="K1:K3" headerRowDxfId="22" dataDxfId="21" totalsRowDxfId="20">
  <tableColumns count="1">
    <tableColumn id="1" xr3:uid="{00000000-0010-0000-0200-000001000000}" name="Sistema_operatiu" dataDxfId="19"/>
  </tableColumns>
  <tableStyleInfo name="Llistes-style 5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_6" displayName="Table_6" ref="I1:I3" headerRowDxfId="18" dataDxfId="17" totalsRowDxfId="16">
  <tableColumns count="1">
    <tableColumn id="1" xr3:uid="{00000000-0010-0000-0300-000001000000}" name="Barra_so" dataDxfId="15"/>
  </tableColumns>
  <tableStyleInfo name="Llistes-style 6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_10" displayName="Table_10" ref="G1:G7" headerRowDxfId="14" dataDxfId="13" totalsRowDxfId="12">
  <tableColumns count="1">
    <tableColumn id="1" xr3:uid="{00000000-0010-0000-0400-000001000000}" name="Monitor" dataDxfId="11"/>
  </tableColumns>
  <tableStyleInfo name="Llistes-style 10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le_12" displayName="Table_12" ref="B1:B5" headerRowDxfId="10" dataDxfId="9" totalsRowDxfId="8">
  <tableColumns count="1">
    <tableColumn id="1" xr3:uid="{00000000-0010-0000-0500-000001000000}" name="Tipus_equipament" dataDxfId="7"/>
  </tableColumns>
  <tableStyleInfo name="Llistes-style 12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_13" displayName="Table_13" ref="E1:E9" headerRowDxfId="6" dataDxfId="5" totalsRowDxfId="4">
  <tableColumns count="1">
    <tableColumn id="1" xr3:uid="{00000000-0010-0000-0600-000001000000}" name="Tipus_PC" dataDxfId="3"/>
  </tableColumns>
  <tableStyleInfo name="Llistes-style 13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le_15" displayName="Table_15" ref="A2:A21">
  <tableColumns count="1">
    <tableColumn id="1" xr3:uid="{00000000-0010-0000-0700-000001000000}" name="Unitat"/>
  </tableColumns>
  <tableStyleInfo name="Finançamen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2"/>
  <sheetViews>
    <sheetView tabSelected="1" workbookViewId="0">
      <selection activeCell="A2" sqref="A2"/>
    </sheetView>
  </sheetViews>
  <sheetFormatPr defaultColWidth="11.5703125" defaultRowHeight="12.75" x14ac:dyDescent="0.2"/>
  <cols>
    <col min="2" max="2" width="5.140625" customWidth="1"/>
  </cols>
  <sheetData>
    <row r="2" spans="2:11" ht="18" x14ac:dyDescent="0.2">
      <c r="B2" s="256" t="s">
        <v>151</v>
      </c>
      <c r="C2" s="257"/>
      <c r="D2" s="257"/>
      <c r="E2" s="257"/>
      <c r="F2" s="257"/>
      <c r="G2" s="257"/>
      <c r="H2" s="257"/>
      <c r="I2" s="257"/>
      <c r="J2" s="257"/>
      <c r="K2" s="258"/>
    </row>
    <row r="5" spans="2:11" ht="18" x14ac:dyDescent="0.25">
      <c r="B5" s="259" t="s">
        <v>137</v>
      </c>
      <c r="C5" s="260"/>
      <c r="D5" s="260"/>
      <c r="E5" s="260"/>
      <c r="F5" s="260"/>
      <c r="G5" s="260"/>
      <c r="H5" s="221"/>
    </row>
    <row r="7" spans="2:11" x14ac:dyDescent="0.2">
      <c r="C7" s="138" t="s">
        <v>138</v>
      </c>
    </row>
    <row r="8" spans="2:11" x14ac:dyDescent="0.2">
      <c r="C8" s="138" t="s">
        <v>150</v>
      </c>
    </row>
    <row r="10" spans="2:11" ht="18" x14ac:dyDescent="0.25">
      <c r="B10" s="259" t="s">
        <v>148</v>
      </c>
      <c r="C10" s="221"/>
      <c r="D10" s="221"/>
      <c r="E10" s="221"/>
      <c r="F10" s="221"/>
      <c r="G10" s="221"/>
      <c r="H10" s="221"/>
    </row>
    <row r="12" spans="2:11" x14ac:dyDescent="0.2">
      <c r="C12" s="138" t="s">
        <v>149</v>
      </c>
    </row>
    <row r="13" spans="2:11" x14ac:dyDescent="0.2">
      <c r="C13" s="220" t="s">
        <v>152</v>
      </c>
      <c r="D13" s="220"/>
      <c r="E13" s="220"/>
    </row>
    <row r="14" spans="2:11" x14ac:dyDescent="0.2">
      <c r="C14" s="220"/>
      <c r="D14" s="220"/>
      <c r="E14" s="220"/>
    </row>
    <row r="15" spans="2:11" x14ac:dyDescent="0.2">
      <c r="C15" s="220"/>
      <c r="D15" s="220"/>
      <c r="E15" s="220"/>
    </row>
    <row r="16" spans="2:11" x14ac:dyDescent="0.2">
      <c r="C16" s="220"/>
      <c r="D16" s="220"/>
      <c r="E16" s="220"/>
    </row>
    <row r="17" spans="2:4" x14ac:dyDescent="0.2">
      <c r="B17" s="220" t="s">
        <v>139</v>
      </c>
      <c r="C17" s="220"/>
      <c r="D17" s="220"/>
    </row>
    <row r="19" spans="2:4" x14ac:dyDescent="0.2">
      <c r="C19" s="138" t="s">
        <v>140</v>
      </c>
    </row>
    <row r="21" spans="2:4" x14ac:dyDescent="0.2">
      <c r="B21" s="220" t="s">
        <v>141</v>
      </c>
      <c r="C21" s="220"/>
      <c r="D21" s="220"/>
    </row>
    <row r="23" spans="2:4" x14ac:dyDescent="0.2">
      <c r="C23" s="138" t="s">
        <v>142</v>
      </c>
    </row>
    <row r="24" spans="2:4" x14ac:dyDescent="0.2">
      <c r="C24" s="138" t="s">
        <v>143</v>
      </c>
    </row>
    <row r="26" spans="2:4" x14ac:dyDescent="0.2">
      <c r="B26" s="220" t="s">
        <v>144</v>
      </c>
      <c r="C26" s="220"/>
      <c r="D26" s="220"/>
    </row>
    <row r="28" spans="2:4" x14ac:dyDescent="0.2">
      <c r="C28" s="138" t="s">
        <v>145</v>
      </c>
    </row>
    <row r="30" spans="2:4" x14ac:dyDescent="0.2">
      <c r="B30" s="220" t="s">
        <v>146</v>
      </c>
      <c r="C30" s="220"/>
      <c r="D30" s="220"/>
    </row>
    <row r="32" spans="2:4" x14ac:dyDescent="0.2">
      <c r="C32" s="138" t="s">
        <v>147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4"/>
  </sheetPr>
  <dimension ref="A1:O509"/>
  <sheetViews>
    <sheetView workbookViewId="0">
      <pane ySplit="17" topLeftCell="A18" activePane="bottomLeft" state="frozen"/>
      <selection activeCell="B2" sqref="B2:E2"/>
      <selection pane="bottomLeft" activeCell="B2" sqref="B2:E2"/>
    </sheetView>
  </sheetViews>
  <sheetFormatPr defaultColWidth="12.5703125" defaultRowHeight="15" customHeight="1" outlineLevelRow="2" x14ac:dyDescent="0.2"/>
  <cols>
    <col min="1" max="1" width="18.7109375" customWidth="1"/>
    <col min="2" max="3" width="18.28515625" customWidth="1"/>
    <col min="4" max="4" width="34.85546875" customWidth="1"/>
    <col min="5" max="5" width="9.7109375" style="133" customWidth="1"/>
    <col min="6" max="6" width="14.5703125" style="131" customWidth="1"/>
    <col min="7" max="7" width="34.28515625" customWidth="1"/>
    <col min="8" max="8" width="15.28515625" customWidth="1"/>
    <col min="9" max="9" width="15.7109375" customWidth="1"/>
    <col min="10" max="10" width="21.5703125" customWidth="1"/>
    <col min="11" max="11" width="9.85546875" style="131" customWidth="1"/>
    <col min="12" max="12" width="21.5703125" customWidth="1"/>
    <col min="13" max="13" width="14" customWidth="1"/>
    <col min="14" max="14" width="13.7109375" customWidth="1"/>
    <col min="15" max="15" width="9" customWidth="1"/>
  </cols>
  <sheetData>
    <row r="1" spans="1:15" ht="15.75" customHeight="1" x14ac:dyDescent="0.2">
      <c r="A1" s="2"/>
      <c r="B1" s="1"/>
      <c r="C1" s="1"/>
      <c r="D1" s="1"/>
      <c r="E1" s="4"/>
      <c r="F1" s="127"/>
      <c r="G1" s="1"/>
      <c r="H1" s="1"/>
      <c r="I1" s="1"/>
      <c r="J1" s="1"/>
      <c r="K1" s="127"/>
      <c r="L1" s="1"/>
      <c r="M1" s="1"/>
      <c r="N1" s="3"/>
      <c r="O1" s="121"/>
    </row>
    <row r="2" spans="1:15" ht="27" customHeight="1" x14ac:dyDescent="0.2">
      <c r="A2" s="63" t="s">
        <v>120</v>
      </c>
      <c r="B2" s="261"/>
      <c r="C2" s="261"/>
      <c r="D2" s="261"/>
      <c r="E2" s="262"/>
      <c r="F2" s="5" t="str">
        <f>IF(B2="", "",VLOOKUP(B2,Unitats!A3:B21,2,FALSE))</f>
        <v/>
      </c>
      <c r="G2" s="6"/>
      <c r="H2" s="6"/>
      <c r="I2" s="6"/>
      <c r="J2" s="6"/>
      <c r="K2" s="8"/>
      <c r="L2" s="6"/>
      <c r="M2" s="6"/>
      <c r="N2" s="7"/>
      <c r="O2" s="124"/>
    </row>
    <row r="3" spans="1:15" ht="19.149999999999999" customHeight="1" x14ac:dyDescent="0.2">
      <c r="A3" s="183" t="s">
        <v>94</v>
      </c>
      <c r="B3" s="10"/>
      <c r="C3" s="6"/>
      <c r="D3" s="11"/>
      <c r="E3" s="128"/>
      <c r="F3" s="128"/>
      <c r="G3" s="11"/>
      <c r="H3" s="11"/>
      <c r="I3" s="11"/>
      <c r="J3" s="11"/>
      <c r="K3" s="128"/>
      <c r="L3" s="6"/>
      <c r="M3" s="6"/>
      <c r="N3" s="7"/>
      <c r="O3" s="124"/>
    </row>
    <row r="4" spans="1:15" s="99" customFormat="1" ht="44.45" customHeight="1" outlineLevel="2" x14ac:dyDescent="0.2">
      <c r="B4" s="95"/>
      <c r="C4" s="98"/>
      <c r="D4" s="241" t="s">
        <v>16</v>
      </c>
      <c r="E4" s="242"/>
      <c r="F4" s="243" t="s">
        <v>1</v>
      </c>
      <c r="G4" s="241" t="s">
        <v>2</v>
      </c>
      <c r="H4" s="244" t="s">
        <v>0</v>
      </c>
      <c r="I4" s="245" t="s">
        <v>3</v>
      </c>
      <c r="J4" s="246" t="s">
        <v>4</v>
      </c>
      <c r="K4" s="247" t="s">
        <v>17</v>
      </c>
      <c r="L4" s="97"/>
      <c r="M4" s="95"/>
      <c r="N4" s="98"/>
      <c r="O4" s="123" t="s">
        <v>7</v>
      </c>
    </row>
    <row r="5" spans="1:15" s="105" customFormat="1" ht="22.15" customHeight="1" outlineLevel="2" x14ac:dyDescent="0.2">
      <c r="A5" s="101"/>
      <c r="B5" s="101"/>
      <c r="C5" s="101"/>
      <c r="D5" s="102" t="s">
        <v>98</v>
      </c>
      <c r="E5" s="125"/>
      <c r="F5" s="125" t="s">
        <v>22</v>
      </c>
      <c r="G5" s="102" t="s">
        <v>153</v>
      </c>
      <c r="H5" s="102" t="s">
        <v>123</v>
      </c>
      <c r="I5" s="102" t="s">
        <v>9</v>
      </c>
      <c r="J5" s="102" t="s">
        <v>161</v>
      </c>
      <c r="K5" s="125" t="s">
        <v>22</v>
      </c>
      <c r="L5" s="101"/>
      <c r="M5" s="101"/>
      <c r="N5" s="101"/>
      <c r="O5" s="103" t="s">
        <v>10</v>
      </c>
    </row>
    <row r="6" spans="1:15" s="105" customFormat="1" ht="22.15" customHeight="1" outlineLevel="2" x14ac:dyDescent="0.2">
      <c r="A6" s="101"/>
      <c r="B6" s="101"/>
      <c r="C6" s="101"/>
      <c r="D6" s="102" t="s">
        <v>24</v>
      </c>
      <c r="E6" s="125"/>
      <c r="F6" s="125"/>
      <c r="G6" s="102" t="s">
        <v>154</v>
      </c>
      <c r="H6" s="102" t="s">
        <v>33</v>
      </c>
      <c r="I6" s="102" t="s">
        <v>23</v>
      </c>
      <c r="J6" s="102" t="s">
        <v>162</v>
      </c>
      <c r="K6" s="125"/>
      <c r="L6" s="101"/>
      <c r="M6" s="101"/>
      <c r="N6" s="101"/>
      <c r="O6" s="104"/>
    </row>
    <row r="7" spans="1:15" s="105" customFormat="1" ht="22.15" customHeight="1" outlineLevel="2" x14ac:dyDescent="0.2">
      <c r="A7" s="101"/>
      <c r="B7" s="101"/>
      <c r="C7" s="101"/>
      <c r="D7" s="102" t="s">
        <v>121</v>
      </c>
      <c r="E7" s="125"/>
      <c r="F7" s="125"/>
      <c r="G7" s="102" t="s">
        <v>155</v>
      </c>
      <c r="H7" s="106"/>
      <c r="I7" s="106"/>
      <c r="J7" s="102" t="s">
        <v>163</v>
      </c>
      <c r="K7" s="120"/>
      <c r="L7" s="101"/>
      <c r="M7" s="101"/>
      <c r="N7" s="101"/>
      <c r="O7" s="104"/>
    </row>
    <row r="8" spans="1:15" s="105" customFormat="1" ht="22.15" customHeight="1" outlineLevel="2" x14ac:dyDescent="0.2">
      <c r="A8" s="101"/>
      <c r="B8" s="101"/>
      <c r="C8" s="101"/>
      <c r="D8" s="102"/>
      <c r="E8" s="125"/>
      <c r="F8" s="125"/>
      <c r="G8" s="102" t="s">
        <v>156</v>
      </c>
      <c r="H8" s="106"/>
      <c r="I8" s="106"/>
      <c r="J8" s="102" t="s">
        <v>164</v>
      </c>
      <c r="K8" s="120"/>
      <c r="L8" s="101"/>
      <c r="M8" s="101"/>
      <c r="N8" s="101"/>
      <c r="O8" s="104"/>
    </row>
    <row r="9" spans="1:15" s="105" customFormat="1" ht="22.15" customHeight="1" outlineLevel="2" x14ac:dyDescent="0.2">
      <c r="A9" s="101"/>
      <c r="B9" s="101"/>
      <c r="C9" s="101"/>
      <c r="D9" s="102"/>
      <c r="E9" s="125"/>
      <c r="F9" s="125"/>
      <c r="G9" s="102" t="s">
        <v>157</v>
      </c>
      <c r="H9" s="106"/>
      <c r="I9" s="106"/>
      <c r="J9" s="102" t="s">
        <v>165</v>
      </c>
      <c r="K9" s="120"/>
      <c r="L9" s="101"/>
      <c r="M9" s="101"/>
      <c r="N9" s="101"/>
      <c r="O9" s="104"/>
    </row>
    <row r="10" spans="1:15" s="105" customFormat="1" ht="22.15" customHeight="1" outlineLevel="2" x14ac:dyDescent="0.2">
      <c r="A10" s="101"/>
      <c r="B10" s="101"/>
      <c r="C10" s="101"/>
      <c r="D10" s="102"/>
      <c r="E10" s="125"/>
      <c r="F10" s="125"/>
      <c r="G10" s="102" t="s">
        <v>171</v>
      </c>
      <c r="H10" s="106"/>
      <c r="I10" s="106"/>
      <c r="J10" s="102"/>
      <c r="K10" s="120"/>
      <c r="L10" s="101"/>
      <c r="M10" s="101"/>
      <c r="N10" s="101"/>
      <c r="O10" s="104"/>
    </row>
    <row r="11" spans="1:15" s="105" customFormat="1" ht="32.25" customHeight="1" outlineLevel="2" x14ac:dyDescent="0.2">
      <c r="A11" s="101"/>
      <c r="B11" s="101"/>
      <c r="C11" s="101"/>
      <c r="D11" s="102"/>
      <c r="E11" s="125"/>
      <c r="F11" s="125"/>
      <c r="G11" s="102" t="s">
        <v>175</v>
      </c>
      <c r="H11" s="106"/>
      <c r="I11" s="106"/>
      <c r="K11" s="120"/>
      <c r="L11" s="101"/>
      <c r="M11" s="101"/>
      <c r="N11" s="101"/>
      <c r="O11" s="104"/>
    </row>
    <row r="12" spans="1:15" s="105" customFormat="1" ht="36" customHeight="1" outlineLevel="2" x14ac:dyDescent="0.2">
      <c r="A12" s="101"/>
      <c r="B12" s="101"/>
      <c r="C12" s="101"/>
      <c r="D12" s="102"/>
      <c r="E12" s="125"/>
      <c r="F12" s="125"/>
      <c r="G12" s="102" t="s">
        <v>176</v>
      </c>
      <c r="H12" s="106"/>
      <c r="I12" s="106"/>
      <c r="K12" s="120"/>
      <c r="L12" s="101"/>
      <c r="M12" s="101"/>
      <c r="N12" s="101"/>
      <c r="O12" s="104"/>
    </row>
    <row r="13" spans="1:15" s="105" customFormat="1" ht="28.5" customHeight="1" outlineLevel="2" x14ac:dyDescent="0.2">
      <c r="A13" s="101"/>
      <c r="B13" s="101"/>
      <c r="C13" s="101"/>
      <c r="D13" s="102"/>
      <c r="E13" s="125"/>
      <c r="F13" s="125"/>
      <c r="G13" s="102"/>
      <c r="H13" s="106"/>
      <c r="I13" s="106"/>
      <c r="K13" s="120"/>
      <c r="L13" s="101"/>
      <c r="M13" s="101"/>
      <c r="N13" s="101"/>
      <c r="O13" s="104"/>
    </row>
    <row r="14" spans="1:15" s="100" customFormat="1" ht="15.6" customHeight="1" x14ac:dyDescent="0.2">
      <c r="A14" s="107"/>
      <c r="B14" s="107"/>
      <c r="C14" s="107"/>
      <c r="D14" s="108"/>
      <c r="E14" s="140"/>
      <c r="F14" s="126"/>
      <c r="G14" s="108"/>
      <c r="H14" s="107"/>
      <c r="I14" s="107"/>
      <c r="J14" s="108"/>
      <c r="K14" s="126"/>
      <c r="L14" s="107"/>
      <c r="M14" s="107"/>
      <c r="N14" s="107"/>
      <c r="O14" s="109"/>
    </row>
    <row r="15" spans="1:15" s="100" customFormat="1" ht="22.15" customHeight="1" x14ac:dyDescent="0.2">
      <c r="A15" s="122" t="s">
        <v>11</v>
      </c>
      <c r="B15" s="107"/>
      <c r="C15" s="184" t="s">
        <v>132</v>
      </c>
      <c r="D15" s="116">
        <f>COUNTIF(D18:D507,"*")</f>
        <v>0</v>
      </c>
      <c r="E15" s="116"/>
      <c r="F15" s="116">
        <f>COUNTIF(F18:F507,"S*")</f>
        <v>0</v>
      </c>
      <c r="G15" s="116">
        <f>COUNTIF(G18:G507,"*")</f>
        <v>0</v>
      </c>
      <c r="H15" s="116">
        <f>COUNTIF(H18:H507,"*")</f>
        <v>0</v>
      </c>
      <c r="I15" s="116">
        <f>COUNTIF(I18:I507,"*")</f>
        <v>0</v>
      </c>
      <c r="J15" s="116">
        <f>COUNTIF(J18:J507,"M*")</f>
        <v>0</v>
      </c>
      <c r="K15" s="116">
        <f>COUNTIF(K18:K507,"S*")</f>
        <v>0</v>
      </c>
      <c r="L15" s="117"/>
      <c r="M15" s="117"/>
      <c r="N15" s="117"/>
      <c r="O15" s="118"/>
    </row>
    <row r="16" spans="1:15" ht="15.6" customHeight="1" x14ac:dyDescent="0.2">
      <c r="A16" s="93"/>
      <c r="B16" s="263" t="s">
        <v>129</v>
      </c>
      <c r="C16" s="264"/>
      <c r="E16" s="229" t="s">
        <v>167</v>
      </c>
      <c r="F16" s="129"/>
      <c r="G16" s="2"/>
      <c r="H16" s="2"/>
      <c r="I16" s="2"/>
      <c r="J16" s="14"/>
      <c r="K16" s="129"/>
      <c r="L16" s="1"/>
      <c r="M16" s="1"/>
      <c r="N16" s="3"/>
      <c r="O16" s="229" t="s">
        <v>167</v>
      </c>
    </row>
    <row r="17" spans="1:15" s="78" customFormat="1" ht="53.25" customHeight="1" x14ac:dyDescent="0.2">
      <c r="A17" s="248" t="s">
        <v>136</v>
      </c>
      <c r="B17" s="249" t="s">
        <v>14</v>
      </c>
      <c r="C17" s="249" t="s">
        <v>15</v>
      </c>
      <c r="D17" s="250" t="s">
        <v>16</v>
      </c>
      <c r="E17" s="230" t="s">
        <v>125</v>
      </c>
      <c r="F17" s="132" t="s">
        <v>1</v>
      </c>
      <c r="G17" s="251" t="s">
        <v>2</v>
      </c>
      <c r="H17" s="252" t="s">
        <v>0</v>
      </c>
      <c r="I17" s="252" t="s">
        <v>3</v>
      </c>
      <c r="J17" s="135" t="s">
        <v>4</v>
      </c>
      <c r="K17" s="135" t="s">
        <v>17</v>
      </c>
      <c r="L17" s="253" t="s">
        <v>5</v>
      </c>
      <c r="M17" s="254" t="s">
        <v>6</v>
      </c>
      <c r="N17" s="255" t="s">
        <v>124</v>
      </c>
      <c r="O17" s="231" t="s">
        <v>170</v>
      </c>
    </row>
    <row r="18" spans="1:15" s="240" customFormat="1" ht="12.75" customHeight="1" x14ac:dyDescent="0.2">
      <c r="A18" s="234"/>
      <c r="B18" s="234"/>
      <c r="C18" s="234"/>
      <c r="D18" s="102"/>
      <c r="E18" s="235"/>
      <c r="F18" s="125"/>
      <c r="G18" s="102"/>
      <c r="H18" s="102"/>
      <c r="I18" s="102"/>
      <c r="J18" s="236"/>
      <c r="K18" s="233"/>
      <c r="L18" s="237"/>
      <c r="M18" s="237"/>
      <c r="N18" s="238"/>
      <c r="O18" s="239">
        <v>1</v>
      </c>
    </row>
    <row r="19" spans="1:15" ht="12.75" customHeight="1" x14ac:dyDescent="0.2">
      <c r="A19" s="234"/>
      <c r="B19" s="234"/>
      <c r="C19" s="234"/>
      <c r="D19" s="102"/>
      <c r="E19" s="235"/>
      <c r="F19" s="125"/>
      <c r="G19" s="102"/>
      <c r="H19" s="102"/>
      <c r="I19" s="102"/>
      <c r="J19" s="236"/>
      <c r="K19" s="233"/>
      <c r="L19" s="237"/>
      <c r="M19" s="237"/>
      <c r="N19" s="238"/>
      <c r="O19" s="239"/>
    </row>
    <row r="20" spans="1:15" ht="12.75" customHeight="1" x14ac:dyDescent="0.2">
      <c r="A20" s="234"/>
      <c r="B20" s="234"/>
      <c r="C20" s="234"/>
      <c r="D20" s="102"/>
      <c r="E20" s="235"/>
      <c r="F20" s="125"/>
      <c r="G20" s="102"/>
      <c r="H20" s="102"/>
      <c r="I20" s="102"/>
      <c r="J20" s="236"/>
      <c r="K20" s="233"/>
      <c r="L20" s="237"/>
      <c r="M20" s="237"/>
      <c r="N20" s="238"/>
      <c r="O20" s="239"/>
    </row>
    <row r="21" spans="1:15" ht="12.75" customHeight="1" x14ac:dyDescent="0.2">
      <c r="A21" s="234"/>
      <c r="B21" s="234"/>
      <c r="C21" s="234"/>
      <c r="D21" s="102"/>
      <c r="E21" s="235"/>
      <c r="F21" s="125"/>
      <c r="G21" s="102"/>
      <c r="H21" s="102"/>
      <c r="I21" s="102"/>
      <c r="J21" s="236"/>
      <c r="K21" s="233"/>
      <c r="L21" s="237"/>
      <c r="M21" s="237"/>
      <c r="N21" s="238"/>
      <c r="O21" s="239"/>
    </row>
    <row r="22" spans="1:15" ht="12.75" customHeight="1" x14ac:dyDescent="0.2">
      <c r="A22" s="234"/>
      <c r="B22" s="234"/>
      <c r="C22" s="234"/>
      <c r="D22" s="102"/>
      <c r="E22" s="235"/>
      <c r="F22" s="125"/>
      <c r="G22" s="102"/>
      <c r="H22" s="102"/>
      <c r="I22" s="102"/>
      <c r="J22" s="236"/>
      <c r="K22" s="233"/>
      <c r="L22" s="237"/>
      <c r="M22" s="237"/>
      <c r="N22" s="238"/>
      <c r="O22" s="239"/>
    </row>
    <row r="23" spans="1:15" ht="12.75" customHeight="1" x14ac:dyDescent="0.2">
      <c r="A23" s="234"/>
      <c r="B23" s="234"/>
      <c r="C23" s="234"/>
      <c r="D23" s="102"/>
      <c r="E23" s="235"/>
      <c r="F23" s="125"/>
      <c r="G23" s="102"/>
      <c r="H23" s="102"/>
      <c r="I23" s="102"/>
      <c r="J23" s="236"/>
      <c r="K23" s="233"/>
      <c r="L23" s="237"/>
      <c r="M23" s="237"/>
      <c r="N23" s="238"/>
      <c r="O23" s="239"/>
    </row>
    <row r="24" spans="1:15" ht="12.75" customHeight="1" x14ac:dyDescent="0.2">
      <c r="A24" s="234"/>
      <c r="B24" s="234"/>
      <c r="C24" s="234"/>
      <c r="D24" s="102"/>
      <c r="E24" s="235"/>
      <c r="F24" s="125"/>
      <c r="G24" s="102"/>
      <c r="H24" s="102"/>
      <c r="I24" s="102"/>
      <c r="J24" s="236"/>
      <c r="K24" s="233"/>
      <c r="L24" s="237"/>
      <c r="M24" s="237"/>
      <c r="N24" s="238"/>
      <c r="O24" s="239"/>
    </row>
    <row r="25" spans="1:15" ht="12.75" customHeight="1" x14ac:dyDescent="0.2">
      <c r="A25" s="234"/>
      <c r="B25" s="234"/>
      <c r="C25" s="234"/>
      <c r="D25" s="102"/>
      <c r="E25" s="235"/>
      <c r="F25" s="125"/>
      <c r="G25" s="102"/>
      <c r="H25" s="102"/>
      <c r="I25" s="102"/>
      <c r="J25" s="236"/>
      <c r="K25" s="233"/>
      <c r="L25" s="237"/>
      <c r="M25" s="237"/>
      <c r="N25" s="238"/>
      <c r="O25" s="239"/>
    </row>
    <row r="26" spans="1:15" ht="12.75" customHeight="1" x14ac:dyDescent="0.2">
      <c r="A26" s="234"/>
      <c r="B26" s="234"/>
      <c r="C26" s="234"/>
      <c r="D26" s="102"/>
      <c r="E26" s="235"/>
      <c r="F26" s="125"/>
      <c r="G26" s="102"/>
      <c r="H26" s="102"/>
      <c r="I26" s="102"/>
      <c r="J26" s="236"/>
      <c r="K26" s="233"/>
      <c r="L26" s="237"/>
      <c r="M26" s="237"/>
      <c r="N26" s="238"/>
      <c r="O26" s="239"/>
    </row>
    <row r="27" spans="1:15" ht="12.75" customHeight="1" x14ac:dyDescent="0.2">
      <c r="A27" s="234"/>
      <c r="B27" s="234"/>
      <c r="C27" s="234"/>
      <c r="D27" s="102"/>
      <c r="E27" s="235"/>
      <c r="F27" s="125"/>
      <c r="G27" s="102"/>
      <c r="H27" s="102"/>
      <c r="I27" s="102"/>
      <c r="J27" s="236"/>
      <c r="K27" s="233"/>
      <c r="L27" s="237"/>
      <c r="M27" s="237"/>
      <c r="N27" s="238"/>
      <c r="O27" s="239"/>
    </row>
    <row r="28" spans="1:15" s="87" customFormat="1" ht="12.75" customHeight="1" x14ac:dyDescent="0.2">
      <c r="A28" s="234"/>
      <c r="B28" s="234"/>
      <c r="C28" s="234"/>
      <c r="D28" s="102"/>
      <c r="E28" s="235"/>
      <c r="F28" s="125"/>
      <c r="G28" s="102"/>
      <c r="H28" s="102"/>
      <c r="I28" s="102"/>
      <c r="J28" s="236"/>
      <c r="K28" s="233"/>
      <c r="L28" s="237"/>
      <c r="M28" s="237"/>
      <c r="N28" s="238"/>
      <c r="O28" s="239"/>
    </row>
    <row r="29" spans="1:15" ht="12.75" customHeight="1" x14ac:dyDescent="0.2">
      <c r="A29" s="234"/>
      <c r="B29" s="234"/>
      <c r="C29" s="234"/>
      <c r="D29" s="102"/>
      <c r="E29" s="235"/>
      <c r="F29" s="125"/>
      <c r="G29" s="102"/>
      <c r="H29" s="102"/>
      <c r="I29" s="102"/>
      <c r="J29" s="236"/>
      <c r="K29" s="233"/>
      <c r="L29" s="237"/>
      <c r="M29" s="237"/>
      <c r="N29" s="238"/>
      <c r="O29" s="239"/>
    </row>
    <row r="30" spans="1:15" ht="12.75" customHeight="1" x14ac:dyDescent="0.2">
      <c r="A30" s="234"/>
      <c r="B30" s="234"/>
      <c r="C30" s="234"/>
      <c r="D30" s="102"/>
      <c r="E30" s="235"/>
      <c r="F30" s="125"/>
      <c r="G30" s="102"/>
      <c r="H30" s="102"/>
      <c r="I30" s="102"/>
      <c r="J30" s="236"/>
      <c r="K30" s="233"/>
      <c r="L30" s="237"/>
      <c r="M30" s="237"/>
      <c r="N30" s="238"/>
      <c r="O30" s="239"/>
    </row>
    <row r="31" spans="1:15" ht="12.75" customHeight="1" x14ac:dyDescent="0.2">
      <c r="A31" s="234"/>
      <c r="B31" s="234"/>
      <c r="C31" s="234"/>
      <c r="D31" s="102"/>
      <c r="E31" s="235"/>
      <c r="F31" s="125"/>
      <c r="G31" s="102"/>
      <c r="H31" s="102"/>
      <c r="I31" s="102"/>
      <c r="J31" s="236"/>
      <c r="K31" s="233"/>
      <c r="L31" s="237"/>
      <c r="M31" s="237"/>
      <c r="N31" s="238"/>
      <c r="O31" s="239"/>
    </row>
    <row r="32" spans="1:15" ht="12.75" customHeight="1" x14ac:dyDescent="0.2">
      <c r="A32" s="234"/>
      <c r="B32" s="234"/>
      <c r="C32" s="234"/>
      <c r="D32" s="102"/>
      <c r="E32" s="235"/>
      <c r="F32" s="125"/>
      <c r="G32" s="102"/>
      <c r="H32" s="102"/>
      <c r="I32" s="102"/>
      <c r="J32" s="236"/>
      <c r="K32" s="233"/>
      <c r="L32" s="237"/>
      <c r="M32" s="237"/>
      <c r="N32" s="238"/>
      <c r="O32" s="239"/>
    </row>
    <row r="33" spans="1:15" ht="12.75" customHeight="1" x14ac:dyDescent="0.2">
      <c r="A33" s="234"/>
      <c r="B33" s="234"/>
      <c r="C33" s="234"/>
      <c r="D33" s="102"/>
      <c r="E33" s="235"/>
      <c r="F33" s="125"/>
      <c r="G33" s="102"/>
      <c r="H33" s="102"/>
      <c r="I33" s="102"/>
      <c r="J33" s="236"/>
      <c r="K33" s="233"/>
      <c r="L33" s="237"/>
      <c r="M33" s="237"/>
      <c r="N33" s="238"/>
      <c r="O33" s="239"/>
    </row>
    <row r="34" spans="1:15" ht="12.75" customHeight="1" x14ac:dyDescent="0.2">
      <c r="A34" s="234"/>
      <c r="B34" s="234"/>
      <c r="C34" s="234"/>
      <c r="D34" s="102"/>
      <c r="E34" s="235"/>
      <c r="F34" s="125"/>
      <c r="G34" s="102"/>
      <c r="H34" s="102"/>
      <c r="I34" s="102"/>
      <c r="J34" s="236"/>
      <c r="K34" s="233"/>
      <c r="L34" s="237"/>
      <c r="M34" s="237"/>
      <c r="N34" s="238"/>
      <c r="O34" s="239"/>
    </row>
    <row r="35" spans="1:15" ht="12.75" customHeight="1" x14ac:dyDescent="0.2">
      <c r="A35" s="234"/>
      <c r="B35" s="234"/>
      <c r="C35" s="234"/>
      <c r="D35" s="102"/>
      <c r="E35" s="235"/>
      <c r="F35" s="125"/>
      <c r="G35" s="102"/>
      <c r="H35" s="102"/>
      <c r="I35" s="102"/>
      <c r="J35" s="236"/>
      <c r="K35" s="233"/>
      <c r="L35" s="237"/>
      <c r="M35" s="237"/>
      <c r="N35" s="238"/>
      <c r="O35" s="239"/>
    </row>
    <row r="36" spans="1:15" ht="12.75" customHeight="1" x14ac:dyDescent="0.2">
      <c r="A36" s="234"/>
      <c r="B36" s="234"/>
      <c r="C36" s="234"/>
      <c r="D36" s="102"/>
      <c r="E36" s="235"/>
      <c r="F36" s="125"/>
      <c r="G36" s="102"/>
      <c r="H36" s="102"/>
      <c r="I36" s="102"/>
      <c r="J36" s="236"/>
      <c r="K36" s="233"/>
      <c r="L36" s="237"/>
      <c r="M36" s="237"/>
      <c r="N36" s="238"/>
      <c r="O36" s="239"/>
    </row>
    <row r="37" spans="1:15" ht="12.75" customHeight="1" x14ac:dyDescent="0.2">
      <c r="A37" s="234"/>
      <c r="B37" s="234"/>
      <c r="C37" s="234"/>
      <c r="D37" s="102"/>
      <c r="E37" s="235"/>
      <c r="F37" s="125"/>
      <c r="G37" s="102"/>
      <c r="H37" s="102"/>
      <c r="I37" s="102"/>
      <c r="J37" s="236"/>
      <c r="K37" s="233"/>
      <c r="L37" s="237"/>
      <c r="M37" s="237"/>
      <c r="N37" s="238"/>
      <c r="O37" s="239"/>
    </row>
    <row r="38" spans="1:15" ht="12.75" customHeight="1" x14ac:dyDescent="0.2">
      <c r="A38" s="234"/>
      <c r="B38" s="234"/>
      <c r="C38" s="234"/>
      <c r="D38" s="102"/>
      <c r="E38" s="235"/>
      <c r="F38" s="125"/>
      <c r="G38" s="102"/>
      <c r="H38" s="102"/>
      <c r="I38" s="102"/>
      <c r="J38" s="236"/>
      <c r="K38" s="233"/>
      <c r="L38" s="237"/>
      <c r="M38" s="237"/>
      <c r="N38" s="238"/>
      <c r="O38" s="239"/>
    </row>
    <row r="39" spans="1:15" ht="12.75" customHeight="1" x14ac:dyDescent="0.2">
      <c r="A39" s="234"/>
      <c r="B39" s="234"/>
      <c r="C39" s="234"/>
      <c r="D39" s="102"/>
      <c r="E39" s="235"/>
      <c r="F39" s="125"/>
      <c r="G39" s="102"/>
      <c r="H39" s="102"/>
      <c r="I39" s="102"/>
      <c r="J39" s="236"/>
      <c r="K39" s="233"/>
      <c r="L39" s="237"/>
      <c r="M39" s="237"/>
      <c r="N39" s="238"/>
      <c r="O39" s="239"/>
    </row>
    <row r="40" spans="1:15" ht="12.75" customHeight="1" x14ac:dyDescent="0.2">
      <c r="A40" s="234"/>
      <c r="B40" s="234"/>
      <c r="C40" s="234"/>
      <c r="D40" s="102"/>
      <c r="E40" s="235"/>
      <c r="F40" s="125"/>
      <c r="G40" s="102"/>
      <c r="H40" s="102"/>
      <c r="I40" s="102"/>
      <c r="J40" s="236"/>
      <c r="K40" s="233"/>
      <c r="L40" s="237"/>
      <c r="M40" s="237"/>
      <c r="N40" s="238"/>
      <c r="O40" s="239"/>
    </row>
    <row r="41" spans="1:15" ht="12.75" customHeight="1" x14ac:dyDescent="0.2">
      <c r="A41" s="234"/>
      <c r="B41" s="234"/>
      <c r="C41" s="234"/>
      <c r="D41" s="102"/>
      <c r="E41" s="235"/>
      <c r="F41" s="125"/>
      <c r="G41" s="102"/>
      <c r="H41" s="102"/>
      <c r="I41" s="102"/>
      <c r="J41" s="236"/>
      <c r="K41" s="233"/>
      <c r="L41" s="237"/>
      <c r="M41" s="237"/>
      <c r="N41" s="238"/>
      <c r="O41" s="239"/>
    </row>
    <row r="42" spans="1:15" ht="12.75" customHeight="1" x14ac:dyDescent="0.2">
      <c r="A42" s="234"/>
      <c r="B42" s="234"/>
      <c r="C42" s="234"/>
      <c r="D42" s="102"/>
      <c r="E42" s="235"/>
      <c r="F42" s="125"/>
      <c r="G42" s="102"/>
      <c r="H42" s="102"/>
      <c r="I42" s="102"/>
      <c r="J42" s="236"/>
      <c r="K42" s="233"/>
      <c r="L42" s="237"/>
      <c r="M42" s="237"/>
      <c r="N42" s="238"/>
      <c r="O42" s="239"/>
    </row>
    <row r="43" spans="1:15" ht="12.75" customHeight="1" x14ac:dyDescent="0.2">
      <c r="A43" s="234"/>
      <c r="B43" s="234"/>
      <c r="C43" s="234"/>
      <c r="D43" s="102"/>
      <c r="E43" s="235"/>
      <c r="F43" s="125"/>
      <c r="G43" s="102"/>
      <c r="H43" s="102"/>
      <c r="I43" s="102"/>
      <c r="J43" s="236"/>
      <c r="K43" s="233"/>
      <c r="L43" s="237"/>
      <c r="M43" s="237"/>
      <c r="N43" s="238"/>
      <c r="O43" s="239"/>
    </row>
    <row r="44" spans="1:15" ht="12.75" customHeight="1" x14ac:dyDescent="0.2">
      <c r="A44" s="234"/>
      <c r="B44" s="234"/>
      <c r="C44" s="234"/>
      <c r="D44" s="102"/>
      <c r="E44" s="235"/>
      <c r="F44" s="125"/>
      <c r="G44" s="102"/>
      <c r="H44" s="102"/>
      <c r="I44" s="102"/>
      <c r="J44" s="236"/>
      <c r="K44" s="233"/>
      <c r="L44" s="237"/>
      <c r="M44" s="237"/>
      <c r="N44" s="238"/>
      <c r="O44" s="239"/>
    </row>
    <row r="45" spans="1:15" ht="12.75" customHeight="1" x14ac:dyDescent="0.2">
      <c r="A45" s="234"/>
      <c r="B45" s="234"/>
      <c r="C45" s="234"/>
      <c r="D45" s="102"/>
      <c r="E45" s="235"/>
      <c r="F45" s="125"/>
      <c r="G45" s="102"/>
      <c r="H45" s="102"/>
      <c r="I45" s="102"/>
      <c r="J45" s="236"/>
      <c r="K45" s="233"/>
      <c r="L45" s="237"/>
      <c r="M45" s="237"/>
      <c r="N45" s="238"/>
      <c r="O45" s="239"/>
    </row>
    <row r="46" spans="1:15" ht="12.75" customHeight="1" x14ac:dyDescent="0.2">
      <c r="A46" s="234"/>
      <c r="B46" s="234"/>
      <c r="C46" s="234"/>
      <c r="D46" s="102"/>
      <c r="E46" s="235"/>
      <c r="F46" s="125"/>
      <c r="G46" s="102"/>
      <c r="H46" s="102"/>
      <c r="I46" s="102"/>
      <c r="J46" s="236"/>
      <c r="K46" s="233"/>
      <c r="L46" s="237"/>
      <c r="M46" s="237"/>
      <c r="N46" s="238"/>
      <c r="O46" s="239"/>
    </row>
    <row r="47" spans="1:15" ht="12.75" customHeight="1" x14ac:dyDescent="0.2">
      <c r="A47" s="234"/>
      <c r="B47" s="234"/>
      <c r="C47" s="234"/>
      <c r="D47" s="102"/>
      <c r="E47" s="235"/>
      <c r="F47" s="125"/>
      <c r="G47" s="102"/>
      <c r="H47" s="102"/>
      <c r="I47" s="102"/>
      <c r="J47" s="236"/>
      <c r="K47" s="233"/>
      <c r="L47" s="237"/>
      <c r="M47" s="237"/>
      <c r="N47" s="238"/>
      <c r="O47" s="239"/>
    </row>
    <row r="48" spans="1:15" ht="12.75" customHeight="1" x14ac:dyDescent="0.2">
      <c r="A48" s="234"/>
      <c r="B48" s="234"/>
      <c r="C48" s="234"/>
      <c r="D48" s="102"/>
      <c r="E48" s="235"/>
      <c r="F48" s="125"/>
      <c r="G48" s="102"/>
      <c r="H48" s="102"/>
      <c r="I48" s="102"/>
      <c r="J48" s="236"/>
      <c r="K48" s="233"/>
      <c r="L48" s="237"/>
      <c r="M48" s="237"/>
      <c r="N48" s="238"/>
      <c r="O48" s="239"/>
    </row>
    <row r="49" spans="1:15" ht="12.75" customHeight="1" x14ac:dyDescent="0.2">
      <c r="A49" s="234"/>
      <c r="B49" s="234"/>
      <c r="C49" s="234"/>
      <c r="D49" s="102"/>
      <c r="E49" s="235"/>
      <c r="F49" s="125"/>
      <c r="G49" s="102"/>
      <c r="H49" s="102"/>
      <c r="I49" s="102"/>
      <c r="J49" s="236"/>
      <c r="K49" s="233"/>
      <c r="L49" s="237"/>
      <c r="M49" s="237"/>
      <c r="N49" s="238"/>
      <c r="O49" s="239"/>
    </row>
    <row r="50" spans="1:15" ht="12.75" customHeight="1" x14ac:dyDescent="0.2">
      <c r="A50" s="234"/>
      <c r="B50" s="234"/>
      <c r="C50" s="234"/>
      <c r="D50" s="102"/>
      <c r="E50" s="235"/>
      <c r="F50" s="125"/>
      <c r="G50" s="102"/>
      <c r="H50" s="102"/>
      <c r="I50" s="102"/>
      <c r="J50" s="236"/>
      <c r="K50" s="233"/>
      <c r="L50" s="237"/>
      <c r="M50" s="237"/>
      <c r="N50" s="238"/>
      <c r="O50" s="239"/>
    </row>
    <row r="51" spans="1:15" ht="12.75" customHeight="1" x14ac:dyDescent="0.2">
      <c r="A51" s="234"/>
      <c r="B51" s="234"/>
      <c r="C51" s="234"/>
      <c r="D51" s="102"/>
      <c r="E51" s="235"/>
      <c r="F51" s="125"/>
      <c r="G51" s="102"/>
      <c r="H51" s="102"/>
      <c r="I51" s="102"/>
      <c r="J51" s="236"/>
      <c r="K51" s="233"/>
      <c r="L51" s="237"/>
      <c r="M51" s="237"/>
      <c r="N51" s="238"/>
      <c r="O51" s="239"/>
    </row>
    <row r="52" spans="1:15" ht="12.75" customHeight="1" x14ac:dyDescent="0.2">
      <c r="A52" s="234"/>
      <c r="B52" s="234"/>
      <c r="C52" s="234"/>
      <c r="D52" s="102"/>
      <c r="E52" s="235"/>
      <c r="F52" s="125"/>
      <c r="G52" s="102"/>
      <c r="H52" s="102"/>
      <c r="I52" s="102"/>
      <c r="J52" s="236"/>
      <c r="K52" s="233"/>
      <c r="L52" s="237"/>
      <c r="M52" s="237"/>
      <c r="N52" s="238"/>
      <c r="O52" s="239"/>
    </row>
    <row r="53" spans="1:15" ht="12.75" customHeight="1" x14ac:dyDescent="0.2">
      <c r="A53" s="234"/>
      <c r="B53" s="234"/>
      <c r="C53" s="234"/>
      <c r="D53" s="102"/>
      <c r="E53" s="235"/>
      <c r="F53" s="125"/>
      <c r="G53" s="102"/>
      <c r="H53" s="102"/>
      <c r="I53" s="102"/>
      <c r="J53" s="236"/>
      <c r="K53" s="233"/>
      <c r="L53" s="237"/>
      <c r="M53" s="237"/>
      <c r="N53" s="238"/>
      <c r="O53" s="239"/>
    </row>
    <row r="54" spans="1:15" ht="12.75" customHeight="1" x14ac:dyDescent="0.2">
      <c r="A54" s="234"/>
      <c r="B54" s="234"/>
      <c r="C54" s="234"/>
      <c r="D54" s="102"/>
      <c r="E54" s="235"/>
      <c r="F54" s="125"/>
      <c r="G54" s="102"/>
      <c r="H54" s="102"/>
      <c r="I54" s="102"/>
      <c r="J54" s="236"/>
      <c r="K54" s="233"/>
      <c r="L54" s="237"/>
      <c r="M54" s="237"/>
      <c r="N54" s="238"/>
      <c r="O54" s="239"/>
    </row>
    <row r="55" spans="1:15" ht="12.75" customHeight="1" x14ac:dyDescent="0.2">
      <c r="A55" s="234"/>
      <c r="B55" s="234"/>
      <c r="C55" s="234"/>
      <c r="D55" s="102"/>
      <c r="E55" s="235"/>
      <c r="F55" s="125"/>
      <c r="G55" s="102"/>
      <c r="H55" s="102"/>
      <c r="I55" s="102"/>
      <c r="J55" s="236"/>
      <c r="K55" s="233"/>
      <c r="L55" s="237"/>
      <c r="M55" s="237"/>
      <c r="N55" s="238"/>
      <c r="O55" s="239"/>
    </row>
    <row r="56" spans="1:15" ht="12.75" customHeight="1" x14ac:dyDescent="0.2">
      <c r="A56" s="234"/>
      <c r="B56" s="234"/>
      <c r="C56" s="234"/>
      <c r="D56" s="102"/>
      <c r="E56" s="235"/>
      <c r="F56" s="125"/>
      <c r="G56" s="102"/>
      <c r="H56" s="102"/>
      <c r="I56" s="102"/>
      <c r="J56" s="236"/>
      <c r="K56" s="233"/>
      <c r="L56" s="237"/>
      <c r="M56" s="237"/>
      <c r="N56" s="238"/>
      <c r="O56" s="239"/>
    </row>
    <row r="57" spans="1:15" ht="12.75" customHeight="1" x14ac:dyDescent="0.2">
      <c r="A57" s="234"/>
      <c r="B57" s="234"/>
      <c r="C57" s="234"/>
      <c r="D57" s="102"/>
      <c r="E57" s="235"/>
      <c r="F57" s="125"/>
      <c r="G57" s="102"/>
      <c r="H57" s="102"/>
      <c r="I57" s="102"/>
      <c r="J57" s="236"/>
      <c r="K57" s="233"/>
      <c r="L57" s="237"/>
      <c r="M57" s="237"/>
      <c r="N57" s="238"/>
      <c r="O57" s="239"/>
    </row>
    <row r="58" spans="1:15" ht="12.75" customHeight="1" x14ac:dyDescent="0.2">
      <c r="A58" s="234"/>
      <c r="B58" s="234"/>
      <c r="C58" s="234"/>
      <c r="D58" s="102"/>
      <c r="E58" s="235"/>
      <c r="F58" s="125"/>
      <c r="G58" s="102"/>
      <c r="H58" s="102"/>
      <c r="I58" s="102"/>
      <c r="J58" s="236"/>
      <c r="K58" s="233"/>
      <c r="L58" s="237"/>
      <c r="M58" s="237"/>
      <c r="N58" s="238"/>
      <c r="O58" s="239"/>
    </row>
    <row r="59" spans="1:15" ht="12.75" customHeight="1" x14ac:dyDescent="0.2">
      <c r="A59" s="234"/>
      <c r="B59" s="234"/>
      <c r="C59" s="234"/>
      <c r="D59" s="102"/>
      <c r="E59" s="235"/>
      <c r="F59" s="125"/>
      <c r="G59" s="102"/>
      <c r="H59" s="102"/>
      <c r="I59" s="102"/>
      <c r="J59" s="236"/>
      <c r="K59" s="233"/>
      <c r="L59" s="237"/>
      <c r="M59" s="237"/>
      <c r="N59" s="238"/>
      <c r="O59" s="239"/>
    </row>
    <row r="60" spans="1:15" ht="12.75" customHeight="1" x14ac:dyDescent="0.2">
      <c r="A60" s="234"/>
      <c r="B60" s="234"/>
      <c r="C60" s="234"/>
      <c r="D60" s="102"/>
      <c r="E60" s="235"/>
      <c r="F60" s="125"/>
      <c r="G60" s="102"/>
      <c r="H60" s="102"/>
      <c r="I60" s="102"/>
      <c r="J60" s="236"/>
      <c r="K60" s="233"/>
      <c r="L60" s="237"/>
      <c r="M60" s="237"/>
      <c r="N60" s="238"/>
      <c r="O60" s="239"/>
    </row>
    <row r="61" spans="1:15" ht="12.75" customHeight="1" x14ac:dyDescent="0.2">
      <c r="A61" s="234"/>
      <c r="B61" s="234"/>
      <c r="C61" s="234"/>
      <c r="D61" s="102"/>
      <c r="E61" s="235"/>
      <c r="F61" s="125"/>
      <c r="G61" s="102"/>
      <c r="H61" s="102"/>
      <c r="I61" s="102"/>
      <c r="J61" s="236"/>
      <c r="K61" s="233"/>
      <c r="L61" s="237"/>
      <c r="M61" s="237"/>
      <c r="N61" s="238"/>
      <c r="O61" s="239"/>
    </row>
    <row r="62" spans="1:15" ht="12.75" customHeight="1" x14ac:dyDescent="0.2">
      <c r="A62" s="234"/>
      <c r="B62" s="234"/>
      <c r="C62" s="234"/>
      <c r="D62" s="102"/>
      <c r="E62" s="235"/>
      <c r="F62" s="125"/>
      <c r="G62" s="102"/>
      <c r="H62" s="102"/>
      <c r="I62" s="102"/>
      <c r="J62" s="236"/>
      <c r="K62" s="233"/>
      <c r="L62" s="237"/>
      <c r="M62" s="237"/>
      <c r="N62" s="238"/>
      <c r="O62" s="239"/>
    </row>
    <row r="63" spans="1:15" ht="12.75" customHeight="1" x14ac:dyDescent="0.2">
      <c r="A63" s="234"/>
      <c r="B63" s="234"/>
      <c r="C63" s="234"/>
      <c r="D63" s="102"/>
      <c r="E63" s="235"/>
      <c r="F63" s="125"/>
      <c r="G63" s="102"/>
      <c r="H63" s="102"/>
      <c r="I63" s="102"/>
      <c r="J63" s="236"/>
      <c r="K63" s="233"/>
      <c r="L63" s="237"/>
      <c r="M63" s="237"/>
      <c r="N63" s="238"/>
      <c r="O63" s="239"/>
    </row>
    <row r="64" spans="1:15" ht="12.75" customHeight="1" x14ac:dyDescent="0.2">
      <c r="A64" s="234"/>
      <c r="B64" s="234"/>
      <c r="C64" s="234"/>
      <c r="D64" s="102"/>
      <c r="E64" s="235"/>
      <c r="F64" s="125"/>
      <c r="G64" s="102"/>
      <c r="H64" s="102"/>
      <c r="I64" s="102"/>
      <c r="J64" s="236"/>
      <c r="K64" s="233"/>
      <c r="L64" s="237"/>
      <c r="M64" s="237"/>
      <c r="N64" s="238"/>
      <c r="O64" s="239"/>
    </row>
    <row r="65" spans="1:15" ht="12.75" customHeight="1" x14ac:dyDescent="0.2">
      <c r="A65" s="234"/>
      <c r="B65" s="234"/>
      <c r="C65" s="234"/>
      <c r="D65" s="102"/>
      <c r="E65" s="235"/>
      <c r="F65" s="125"/>
      <c r="G65" s="102"/>
      <c r="H65" s="102"/>
      <c r="I65" s="102"/>
      <c r="J65" s="236"/>
      <c r="K65" s="233"/>
      <c r="L65" s="237"/>
      <c r="M65" s="237"/>
      <c r="N65" s="238"/>
      <c r="O65" s="239"/>
    </row>
    <row r="66" spans="1:15" ht="12.75" customHeight="1" x14ac:dyDescent="0.2">
      <c r="A66" s="234"/>
      <c r="B66" s="234"/>
      <c r="C66" s="234"/>
      <c r="D66" s="102"/>
      <c r="E66" s="235"/>
      <c r="F66" s="125"/>
      <c r="G66" s="102"/>
      <c r="H66" s="102"/>
      <c r="I66" s="102"/>
      <c r="J66" s="236"/>
      <c r="K66" s="233"/>
      <c r="L66" s="237"/>
      <c r="M66" s="237"/>
      <c r="N66" s="238"/>
      <c r="O66" s="239"/>
    </row>
    <row r="67" spans="1:15" ht="12.75" customHeight="1" x14ac:dyDescent="0.2">
      <c r="A67" s="234"/>
      <c r="B67" s="234"/>
      <c r="C67" s="234"/>
      <c r="D67" s="102"/>
      <c r="E67" s="235"/>
      <c r="F67" s="125"/>
      <c r="G67" s="102"/>
      <c r="H67" s="102"/>
      <c r="I67" s="102"/>
      <c r="J67" s="236"/>
      <c r="K67" s="233"/>
      <c r="L67" s="237"/>
      <c r="M67" s="237"/>
      <c r="N67" s="238"/>
      <c r="O67" s="239"/>
    </row>
    <row r="68" spans="1:15" ht="12.75" customHeight="1" x14ac:dyDescent="0.2">
      <c r="A68" s="234"/>
      <c r="B68" s="234"/>
      <c r="C68" s="234"/>
      <c r="D68" s="102"/>
      <c r="E68" s="235"/>
      <c r="F68" s="125"/>
      <c r="G68" s="102"/>
      <c r="H68" s="102"/>
      <c r="I68" s="102"/>
      <c r="J68" s="236"/>
      <c r="K68" s="233"/>
      <c r="L68" s="237"/>
      <c r="M68" s="237"/>
      <c r="N68" s="238"/>
      <c r="O68" s="239"/>
    </row>
    <row r="69" spans="1:15" ht="12.75" customHeight="1" x14ac:dyDescent="0.2">
      <c r="A69" s="234"/>
      <c r="B69" s="234"/>
      <c r="C69" s="234"/>
      <c r="D69" s="102"/>
      <c r="E69" s="235"/>
      <c r="F69" s="125"/>
      <c r="G69" s="102"/>
      <c r="H69" s="102"/>
      <c r="I69" s="102"/>
      <c r="J69" s="236"/>
      <c r="K69" s="233"/>
      <c r="L69" s="237"/>
      <c r="M69" s="237"/>
      <c r="N69" s="238"/>
      <c r="O69" s="239"/>
    </row>
    <row r="70" spans="1:15" ht="12.75" customHeight="1" x14ac:dyDescent="0.2">
      <c r="A70" s="234"/>
      <c r="B70" s="234"/>
      <c r="C70" s="234"/>
      <c r="D70" s="102"/>
      <c r="E70" s="235"/>
      <c r="F70" s="125"/>
      <c r="G70" s="102"/>
      <c r="H70" s="102"/>
      <c r="I70" s="102"/>
      <c r="J70" s="236"/>
      <c r="K70" s="233"/>
      <c r="L70" s="237"/>
      <c r="M70" s="237"/>
      <c r="N70" s="238"/>
      <c r="O70" s="239"/>
    </row>
    <row r="71" spans="1:15" ht="12.75" customHeight="1" x14ac:dyDescent="0.2">
      <c r="A71" s="234"/>
      <c r="B71" s="234"/>
      <c r="C71" s="234"/>
      <c r="D71" s="102"/>
      <c r="E71" s="235"/>
      <c r="F71" s="125"/>
      <c r="G71" s="102"/>
      <c r="H71" s="102"/>
      <c r="I71" s="102"/>
      <c r="J71" s="236"/>
      <c r="K71" s="233"/>
      <c r="L71" s="237"/>
      <c r="M71" s="237"/>
      <c r="N71" s="238"/>
      <c r="O71" s="239"/>
    </row>
    <row r="72" spans="1:15" ht="12.75" customHeight="1" x14ac:dyDescent="0.2">
      <c r="A72" s="234"/>
      <c r="B72" s="234"/>
      <c r="C72" s="234"/>
      <c r="D72" s="102"/>
      <c r="E72" s="235"/>
      <c r="F72" s="125"/>
      <c r="G72" s="102"/>
      <c r="H72" s="102"/>
      <c r="I72" s="102"/>
      <c r="J72" s="236"/>
      <c r="K72" s="233"/>
      <c r="L72" s="237"/>
      <c r="M72" s="237"/>
      <c r="N72" s="238"/>
      <c r="O72" s="239"/>
    </row>
    <row r="73" spans="1:15" ht="12.75" customHeight="1" x14ac:dyDescent="0.2">
      <c r="A73" s="234"/>
      <c r="B73" s="234"/>
      <c r="C73" s="234"/>
      <c r="D73" s="102"/>
      <c r="E73" s="235"/>
      <c r="F73" s="125"/>
      <c r="G73" s="102"/>
      <c r="H73" s="102"/>
      <c r="I73" s="102"/>
      <c r="J73" s="236"/>
      <c r="K73" s="233"/>
      <c r="L73" s="237"/>
      <c r="M73" s="237"/>
      <c r="N73" s="238"/>
      <c r="O73" s="239"/>
    </row>
    <row r="74" spans="1:15" ht="12.75" customHeight="1" x14ac:dyDescent="0.2">
      <c r="A74" s="234"/>
      <c r="B74" s="234"/>
      <c r="C74" s="234"/>
      <c r="D74" s="102"/>
      <c r="E74" s="235"/>
      <c r="F74" s="125"/>
      <c r="G74" s="102"/>
      <c r="H74" s="102"/>
      <c r="I74" s="102"/>
      <c r="J74" s="236"/>
      <c r="K74" s="233"/>
      <c r="L74" s="237"/>
      <c r="M74" s="237"/>
      <c r="N74" s="238"/>
      <c r="O74" s="239"/>
    </row>
    <row r="75" spans="1:15" ht="12.75" customHeight="1" x14ac:dyDescent="0.2">
      <c r="A75" s="234"/>
      <c r="B75" s="234"/>
      <c r="C75" s="234"/>
      <c r="D75" s="102"/>
      <c r="E75" s="235"/>
      <c r="F75" s="125"/>
      <c r="G75" s="102"/>
      <c r="H75" s="102"/>
      <c r="I75" s="102"/>
      <c r="J75" s="236"/>
      <c r="K75" s="233"/>
      <c r="L75" s="237"/>
      <c r="M75" s="237"/>
      <c r="N75" s="238"/>
      <c r="O75" s="239"/>
    </row>
    <row r="76" spans="1:15" ht="12.75" customHeight="1" x14ac:dyDescent="0.2">
      <c r="A76" s="234"/>
      <c r="B76" s="234"/>
      <c r="C76" s="234"/>
      <c r="D76" s="102"/>
      <c r="E76" s="235"/>
      <c r="F76" s="125"/>
      <c r="G76" s="102"/>
      <c r="H76" s="102"/>
      <c r="I76" s="102"/>
      <c r="J76" s="236"/>
      <c r="K76" s="233"/>
      <c r="L76" s="237"/>
      <c r="M76" s="237"/>
      <c r="N76" s="238"/>
      <c r="O76" s="239"/>
    </row>
    <row r="77" spans="1:15" ht="12.75" customHeight="1" x14ac:dyDescent="0.2">
      <c r="A77" s="234"/>
      <c r="B77" s="234"/>
      <c r="C77" s="234"/>
      <c r="D77" s="102"/>
      <c r="E77" s="235"/>
      <c r="F77" s="125"/>
      <c r="G77" s="102"/>
      <c r="H77" s="102"/>
      <c r="I77" s="102"/>
      <c r="J77" s="236"/>
      <c r="K77" s="233"/>
      <c r="L77" s="237"/>
      <c r="M77" s="237"/>
      <c r="N77" s="238"/>
      <c r="O77" s="239"/>
    </row>
    <row r="78" spans="1:15" ht="12.75" customHeight="1" x14ac:dyDescent="0.2">
      <c r="A78" s="234"/>
      <c r="B78" s="234"/>
      <c r="C78" s="234"/>
      <c r="D78" s="102"/>
      <c r="E78" s="235"/>
      <c r="F78" s="125"/>
      <c r="G78" s="102"/>
      <c r="H78" s="102"/>
      <c r="I78" s="102"/>
      <c r="J78" s="236"/>
      <c r="K78" s="233"/>
      <c r="L78" s="237"/>
      <c r="M78" s="237"/>
      <c r="N78" s="238"/>
      <c r="O78" s="239"/>
    </row>
    <row r="79" spans="1:15" ht="12.75" customHeight="1" x14ac:dyDescent="0.2">
      <c r="A79" s="234"/>
      <c r="B79" s="234"/>
      <c r="C79" s="234"/>
      <c r="D79" s="102"/>
      <c r="E79" s="235"/>
      <c r="F79" s="125"/>
      <c r="G79" s="102"/>
      <c r="H79" s="102"/>
      <c r="I79" s="102"/>
      <c r="J79" s="236"/>
      <c r="K79" s="233"/>
      <c r="L79" s="237"/>
      <c r="M79" s="237"/>
      <c r="N79" s="238"/>
      <c r="O79" s="239"/>
    </row>
    <row r="80" spans="1:15" ht="12.75" customHeight="1" x14ac:dyDescent="0.2">
      <c r="A80" s="234"/>
      <c r="B80" s="234"/>
      <c r="C80" s="234"/>
      <c r="D80" s="102"/>
      <c r="E80" s="235"/>
      <c r="F80" s="125"/>
      <c r="G80" s="102"/>
      <c r="H80" s="102"/>
      <c r="I80" s="102"/>
      <c r="J80" s="236"/>
      <c r="K80" s="233"/>
      <c r="L80" s="237"/>
      <c r="M80" s="237"/>
      <c r="N80" s="238"/>
      <c r="O80" s="239"/>
    </row>
    <row r="81" spans="1:15" ht="12.75" customHeight="1" x14ac:dyDescent="0.2">
      <c r="A81" s="234"/>
      <c r="B81" s="234"/>
      <c r="C81" s="234"/>
      <c r="D81" s="102"/>
      <c r="E81" s="235"/>
      <c r="F81" s="125"/>
      <c r="G81" s="102"/>
      <c r="H81" s="102"/>
      <c r="I81" s="102"/>
      <c r="J81" s="236"/>
      <c r="K81" s="233"/>
      <c r="L81" s="237"/>
      <c r="M81" s="237"/>
      <c r="N81" s="238"/>
      <c r="O81" s="239"/>
    </row>
    <row r="82" spans="1:15" ht="12.75" customHeight="1" x14ac:dyDescent="0.2">
      <c r="A82" s="234"/>
      <c r="B82" s="234"/>
      <c r="C82" s="234"/>
      <c r="D82" s="102"/>
      <c r="E82" s="235"/>
      <c r="F82" s="125"/>
      <c r="G82" s="102"/>
      <c r="H82" s="102"/>
      <c r="I82" s="102"/>
      <c r="J82" s="236"/>
      <c r="K82" s="233"/>
      <c r="L82" s="237"/>
      <c r="M82" s="237"/>
      <c r="N82" s="238"/>
      <c r="O82" s="239"/>
    </row>
    <row r="83" spans="1:15" ht="12.75" customHeight="1" x14ac:dyDescent="0.2">
      <c r="A83" s="234"/>
      <c r="B83" s="234"/>
      <c r="C83" s="234"/>
      <c r="D83" s="102"/>
      <c r="E83" s="235"/>
      <c r="F83" s="125"/>
      <c r="G83" s="102"/>
      <c r="H83" s="102"/>
      <c r="I83" s="102"/>
      <c r="J83" s="236"/>
      <c r="K83" s="233"/>
      <c r="L83" s="237"/>
      <c r="M83" s="237"/>
      <c r="N83" s="238"/>
      <c r="O83" s="239"/>
    </row>
    <row r="84" spans="1:15" ht="12.75" customHeight="1" x14ac:dyDescent="0.2">
      <c r="A84" s="234"/>
      <c r="B84" s="234"/>
      <c r="C84" s="234"/>
      <c r="D84" s="102"/>
      <c r="E84" s="235"/>
      <c r="F84" s="125"/>
      <c r="G84" s="102"/>
      <c r="H84" s="102"/>
      <c r="I84" s="102"/>
      <c r="J84" s="236"/>
      <c r="K84" s="233"/>
      <c r="L84" s="237"/>
      <c r="M84" s="237"/>
      <c r="N84" s="238"/>
      <c r="O84" s="239"/>
    </row>
    <row r="85" spans="1:15" ht="12.75" customHeight="1" x14ac:dyDescent="0.2">
      <c r="A85" s="234"/>
      <c r="B85" s="234"/>
      <c r="C85" s="234"/>
      <c r="D85" s="102"/>
      <c r="E85" s="235"/>
      <c r="F85" s="125"/>
      <c r="G85" s="102"/>
      <c r="H85" s="102"/>
      <c r="I85" s="102"/>
      <c r="J85" s="236"/>
      <c r="K85" s="233"/>
      <c r="L85" s="237"/>
      <c r="M85" s="237"/>
      <c r="N85" s="238"/>
      <c r="O85" s="239"/>
    </row>
    <row r="86" spans="1:15" ht="12.75" customHeight="1" x14ac:dyDescent="0.2">
      <c r="A86" s="234"/>
      <c r="B86" s="234"/>
      <c r="C86" s="234"/>
      <c r="D86" s="102"/>
      <c r="E86" s="235"/>
      <c r="F86" s="125"/>
      <c r="G86" s="102"/>
      <c r="H86" s="102"/>
      <c r="I86" s="102"/>
      <c r="J86" s="236"/>
      <c r="K86" s="233"/>
      <c r="L86" s="237"/>
      <c r="M86" s="237"/>
      <c r="N86" s="238"/>
      <c r="O86" s="239"/>
    </row>
    <row r="87" spans="1:15" ht="12.75" customHeight="1" x14ac:dyDescent="0.2">
      <c r="A87" s="234"/>
      <c r="B87" s="234"/>
      <c r="C87" s="234"/>
      <c r="D87" s="102"/>
      <c r="E87" s="235"/>
      <c r="F87" s="125"/>
      <c r="G87" s="102"/>
      <c r="H87" s="102"/>
      <c r="I87" s="102"/>
      <c r="J87" s="236"/>
      <c r="K87" s="233"/>
      <c r="L87" s="237"/>
      <c r="M87" s="237"/>
      <c r="N87" s="238"/>
      <c r="O87" s="239"/>
    </row>
    <row r="88" spans="1:15" ht="12.75" customHeight="1" x14ac:dyDescent="0.2">
      <c r="A88" s="234"/>
      <c r="B88" s="234"/>
      <c r="C88" s="234"/>
      <c r="D88" s="102"/>
      <c r="E88" s="235"/>
      <c r="F88" s="125"/>
      <c r="G88" s="102"/>
      <c r="H88" s="102"/>
      <c r="I88" s="102"/>
      <c r="J88" s="236"/>
      <c r="K88" s="233"/>
      <c r="L88" s="237"/>
      <c r="M88" s="237"/>
      <c r="N88" s="238"/>
      <c r="O88" s="239"/>
    </row>
    <row r="89" spans="1:15" ht="12.75" customHeight="1" x14ac:dyDescent="0.2">
      <c r="A89" s="234"/>
      <c r="B89" s="234"/>
      <c r="C89" s="234"/>
      <c r="D89" s="102"/>
      <c r="E89" s="235"/>
      <c r="F89" s="125"/>
      <c r="G89" s="102"/>
      <c r="H89" s="102"/>
      <c r="I89" s="102"/>
      <c r="J89" s="236"/>
      <c r="K89" s="233"/>
      <c r="L89" s="237"/>
      <c r="M89" s="237"/>
      <c r="N89" s="238"/>
      <c r="O89" s="239"/>
    </row>
    <row r="90" spans="1:15" ht="12.75" customHeight="1" x14ac:dyDescent="0.2">
      <c r="A90" s="234"/>
      <c r="B90" s="234"/>
      <c r="C90" s="234"/>
      <c r="D90" s="102"/>
      <c r="E90" s="235"/>
      <c r="F90" s="125"/>
      <c r="G90" s="102"/>
      <c r="H90" s="102"/>
      <c r="I90" s="102"/>
      <c r="J90" s="236"/>
      <c r="K90" s="233"/>
      <c r="L90" s="237"/>
      <c r="M90" s="237"/>
      <c r="N90" s="238"/>
      <c r="O90" s="239"/>
    </row>
    <row r="91" spans="1:15" ht="12.75" customHeight="1" x14ac:dyDescent="0.2">
      <c r="A91" s="234"/>
      <c r="B91" s="234"/>
      <c r="C91" s="234"/>
      <c r="D91" s="102"/>
      <c r="E91" s="235"/>
      <c r="F91" s="125"/>
      <c r="G91" s="102"/>
      <c r="H91" s="102"/>
      <c r="I91" s="102"/>
      <c r="J91" s="236"/>
      <c r="K91" s="233"/>
      <c r="L91" s="237"/>
      <c r="M91" s="237"/>
      <c r="N91" s="238"/>
      <c r="O91" s="239"/>
    </row>
    <row r="92" spans="1:15" ht="12.75" customHeight="1" x14ac:dyDescent="0.2">
      <c r="A92" s="234"/>
      <c r="B92" s="234"/>
      <c r="C92" s="234"/>
      <c r="D92" s="102"/>
      <c r="E92" s="235"/>
      <c r="F92" s="125"/>
      <c r="G92" s="102"/>
      <c r="H92" s="102"/>
      <c r="I92" s="102"/>
      <c r="J92" s="236"/>
      <c r="K92" s="233"/>
      <c r="L92" s="237"/>
      <c r="M92" s="237"/>
      <c r="N92" s="238"/>
      <c r="O92" s="239"/>
    </row>
    <row r="93" spans="1:15" ht="12.75" customHeight="1" x14ac:dyDescent="0.2">
      <c r="A93" s="234"/>
      <c r="B93" s="234"/>
      <c r="C93" s="234"/>
      <c r="D93" s="102"/>
      <c r="E93" s="235"/>
      <c r="F93" s="125"/>
      <c r="G93" s="102"/>
      <c r="H93" s="102"/>
      <c r="I93" s="102"/>
      <c r="J93" s="236"/>
      <c r="K93" s="233"/>
      <c r="L93" s="237"/>
      <c r="M93" s="237"/>
      <c r="N93" s="238"/>
      <c r="O93" s="239"/>
    </row>
    <row r="94" spans="1:15" ht="12.75" customHeight="1" x14ac:dyDescent="0.2">
      <c r="A94" s="234"/>
      <c r="B94" s="234"/>
      <c r="C94" s="234"/>
      <c r="D94" s="102"/>
      <c r="E94" s="235"/>
      <c r="F94" s="125"/>
      <c r="G94" s="102"/>
      <c r="H94" s="102"/>
      <c r="I94" s="102"/>
      <c r="J94" s="236"/>
      <c r="K94" s="233"/>
      <c r="L94" s="237"/>
      <c r="M94" s="237"/>
      <c r="N94" s="238"/>
      <c r="O94" s="239"/>
    </row>
    <row r="95" spans="1:15" ht="12.75" customHeight="1" x14ac:dyDescent="0.2">
      <c r="A95" s="234"/>
      <c r="B95" s="234"/>
      <c r="C95" s="234"/>
      <c r="D95" s="102"/>
      <c r="E95" s="235"/>
      <c r="F95" s="125"/>
      <c r="G95" s="102"/>
      <c r="H95" s="102"/>
      <c r="I95" s="102"/>
      <c r="J95" s="236"/>
      <c r="K95" s="233"/>
      <c r="L95" s="237"/>
      <c r="M95" s="237"/>
      <c r="N95" s="238"/>
      <c r="O95" s="239"/>
    </row>
    <row r="96" spans="1:15" ht="12.75" customHeight="1" x14ac:dyDescent="0.2">
      <c r="A96" s="234"/>
      <c r="B96" s="234"/>
      <c r="C96" s="234"/>
      <c r="D96" s="102"/>
      <c r="E96" s="235"/>
      <c r="F96" s="125"/>
      <c r="G96" s="102"/>
      <c r="H96" s="102"/>
      <c r="I96" s="102"/>
      <c r="J96" s="236"/>
      <c r="K96" s="233"/>
      <c r="L96" s="237"/>
      <c r="M96" s="237"/>
      <c r="N96" s="238"/>
      <c r="O96" s="239"/>
    </row>
    <row r="97" spans="1:15" ht="12.75" customHeight="1" x14ac:dyDescent="0.2">
      <c r="A97" s="234"/>
      <c r="B97" s="234"/>
      <c r="C97" s="234"/>
      <c r="D97" s="102"/>
      <c r="E97" s="235"/>
      <c r="F97" s="125"/>
      <c r="G97" s="102"/>
      <c r="H97" s="102"/>
      <c r="I97" s="102"/>
      <c r="J97" s="236"/>
      <c r="K97" s="233"/>
      <c r="L97" s="237"/>
      <c r="M97" s="237"/>
      <c r="N97" s="238"/>
      <c r="O97" s="239"/>
    </row>
    <row r="98" spans="1:15" ht="12.75" customHeight="1" x14ac:dyDescent="0.2">
      <c r="A98" s="234"/>
      <c r="B98" s="234"/>
      <c r="C98" s="234"/>
      <c r="D98" s="102"/>
      <c r="E98" s="235"/>
      <c r="F98" s="125"/>
      <c r="G98" s="102"/>
      <c r="H98" s="102"/>
      <c r="I98" s="102"/>
      <c r="J98" s="236"/>
      <c r="K98" s="233"/>
      <c r="L98" s="237"/>
      <c r="M98" s="237"/>
      <c r="N98" s="238"/>
      <c r="O98" s="239"/>
    </row>
    <row r="99" spans="1:15" ht="12.75" customHeight="1" x14ac:dyDescent="0.2">
      <c r="A99" s="234"/>
      <c r="B99" s="234"/>
      <c r="C99" s="234"/>
      <c r="D99" s="102"/>
      <c r="E99" s="235"/>
      <c r="F99" s="125"/>
      <c r="G99" s="102"/>
      <c r="H99" s="102"/>
      <c r="I99" s="102"/>
      <c r="J99" s="236"/>
      <c r="K99" s="233"/>
      <c r="L99" s="237"/>
      <c r="M99" s="237"/>
      <c r="N99" s="238"/>
      <c r="O99" s="239"/>
    </row>
    <row r="100" spans="1:15" ht="12.75" customHeight="1" x14ac:dyDescent="0.2">
      <c r="A100" s="234"/>
      <c r="B100" s="234"/>
      <c r="C100" s="234"/>
      <c r="D100" s="102"/>
      <c r="E100" s="235"/>
      <c r="F100" s="125"/>
      <c r="G100" s="102"/>
      <c r="H100" s="102"/>
      <c r="I100" s="102"/>
      <c r="J100" s="236"/>
      <c r="K100" s="233"/>
      <c r="L100" s="237"/>
      <c r="M100" s="237"/>
      <c r="N100" s="238"/>
      <c r="O100" s="239"/>
    </row>
    <row r="101" spans="1:15" ht="12.75" customHeight="1" x14ac:dyDescent="0.2">
      <c r="A101" s="234"/>
      <c r="B101" s="234"/>
      <c r="C101" s="234"/>
      <c r="D101" s="102"/>
      <c r="E101" s="235"/>
      <c r="F101" s="125"/>
      <c r="G101" s="102"/>
      <c r="H101" s="102"/>
      <c r="I101" s="102"/>
      <c r="J101" s="236"/>
      <c r="K101" s="233"/>
      <c r="L101" s="237"/>
      <c r="M101" s="237"/>
      <c r="N101" s="238"/>
      <c r="O101" s="239"/>
    </row>
    <row r="102" spans="1:15" ht="12.75" customHeight="1" x14ac:dyDescent="0.2">
      <c r="A102" s="234"/>
      <c r="B102" s="234"/>
      <c r="C102" s="234"/>
      <c r="D102" s="102"/>
      <c r="E102" s="235"/>
      <c r="F102" s="125"/>
      <c r="G102" s="102"/>
      <c r="H102" s="102"/>
      <c r="I102" s="102"/>
      <c r="J102" s="236"/>
      <c r="K102" s="233"/>
      <c r="L102" s="237"/>
      <c r="M102" s="237"/>
      <c r="N102" s="238"/>
      <c r="O102" s="239"/>
    </row>
    <row r="103" spans="1:15" ht="12.75" customHeight="1" x14ac:dyDescent="0.2">
      <c r="A103" s="234"/>
      <c r="B103" s="234"/>
      <c r="C103" s="234"/>
      <c r="D103" s="102"/>
      <c r="E103" s="235"/>
      <c r="F103" s="125"/>
      <c r="G103" s="102"/>
      <c r="H103" s="102"/>
      <c r="I103" s="102"/>
      <c r="J103" s="236"/>
      <c r="K103" s="233"/>
      <c r="L103" s="237"/>
      <c r="M103" s="237"/>
      <c r="N103" s="238"/>
      <c r="O103" s="239"/>
    </row>
    <row r="104" spans="1:15" ht="12.75" customHeight="1" x14ac:dyDescent="0.2">
      <c r="A104" s="234"/>
      <c r="B104" s="234"/>
      <c r="C104" s="234"/>
      <c r="D104" s="102"/>
      <c r="E104" s="235"/>
      <c r="F104" s="125"/>
      <c r="G104" s="102"/>
      <c r="H104" s="102"/>
      <c r="I104" s="102"/>
      <c r="J104" s="236"/>
      <c r="K104" s="233"/>
      <c r="L104" s="237"/>
      <c r="M104" s="237"/>
      <c r="N104" s="238"/>
      <c r="O104" s="239"/>
    </row>
    <row r="105" spans="1:15" ht="12.75" customHeight="1" x14ac:dyDescent="0.2">
      <c r="A105" s="234"/>
      <c r="B105" s="234"/>
      <c r="C105" s="234"/>
      <c r="D105" s="102"/>
      <c r="E105" s="235"/>
      <c r="F105" s="125"/>
      <c r="G105" s="102"/>
      <c r="H105" s="102"/>
      <c r="I105" s="102"/>
      <c r="J105" s="236"/>
      <c r="K105" s="233"/>
      <c r="L105" s="237"/>
      <c r="M105" s="237"/>
      <c r="N105" s="238"/>
      <c r="O105" s="239"/>
    </row>
    <row r="106" spans="1:15" ht="12.75" customHeight="1" x14ac:dyDescent="0.2">
      <c r="A106" s="234"/>
      <c r="B106" s="234"/>
      <c r="C106" s="234"/>
      <c r="D106" s="102"/>
      <c r="E106" s="235"/>
      <c r="F106" s="125"/>
      <c r="G106" s="102"/>
      <c r="H106" s="102"/>
      <c r="I106" s="102"/>
      <c r="J106" s="236"/>
      <c r="K106" s="233"/>
      <c r="L106" s="237"/>
      <c r="M106" s="237"/>
      <c r="N106" s="238"/>
      <c r="O106" s="239"/>
    </row>
    <row r="107" spans="1:15" ht="12.75" customHeight="1" x14ac:dyDescent="0.2">
      <c r="A107" s="234"/>
      <c r="B107" s="234"/>
      <c r="C107" s="234"/>
      <c r="D107" s="102"/>
      <c r="E107" s="235"/>
      <c r="F107" s="125"/>
      <c r="G107" s="102"/>
      <c r="H107" s="102"/>
      <c r="I107" s="102"/>
      <c r="J107" s="236"/>
      <c r="K107" s="233"/>
      <c r="L107" s="237"/>
      <c r="M107" s="237"/>
      <c r="N107" s="238"/>
      <c r="O107" s="239"/>
    </row>
    <row r="108" spans="1:15" ht="12.75" customHeight="1" x14ac:dyDescent="0.2">
      <c r="A108" s="234"/>
      <c r="B108" s="234"/>
      <c r="C108" s="234"/>
      <c r="D108" s="102"/>
      <c r="E108" s="235"/>
      <c r="F108" s="125"/>
      <c r="G108" s="102"/>
      <c r="H108" s="102"/>
      <c r="I108" s="102"/>
      <c r="J108" s="236"/>
      <c r="K108" s="233"/>
      <c r="L108" s="237"/>
      <c r="M108" s="237"/>
      <c r="N108" s="238"/>
      <c r="O108" s="239"/>
    </row>
    <row r="109" spans="1:15" ht="12.75" customHeight="1" x14ac:dyDescent="0.2">
      <c r="A109" s="234"/>
      <c r="B109" s="234"/>
      <c r="C109" s="234"/>
      <c r="D109" s="102"/>
      <c r="E109" s="235"/>
      <c r="F109" s="125"/>
      <c r="G109" s="102"/>
      <c r="H109" s="102"/>
      <c r="I109" s="102"/>
      <c r="J109" s="236"/>
      <c r="K109" s="233"/>
      <c r="L109" s="237"/>
      <c r="M109" s="237"/>
      <c r="N109" s="238"/>
      <c r="O109" s="239"/>
    </row>
    <row r="110" spans="1:15" ht="12.75" customHeight="1" x14ac:dyDescent="0.2">
      <c r="A110" s="234"/>
      <c r="B110" s="234"/>
      <c r="C110" s="234"/>
      <c r="D110" s="102"/>
      <c r="E110" s="235"/>
      <c r="F110" s="125"/>
      <c r="G110" s="102"/>
      <c r="H110" s="102"/>
      <c r="I110" s="102"/>
      <c r="J110" s="236"/>
      <c r="K110" s="233"/>
      <c r="L110" s="237"/>
      <c r="M110" s="237"/>
      <c r="N110" s="238"/>
      <c r="O110" s="239"/>
    </row>
    <row r="111" spans="1:15" ht="12.75" customHeight="1" x14ac:dyDescent="0.2">
      <c r="A111" s="234"/>
      <c r="B111" s="234"/>
      <c r="C111" s="234"/>
      <c r="D111" s="102"/>
      <c r="E111" s="235"/>
      <c r="F111" s="125"/>
      <c r="G111" s="102"/>
      <c r="H111" s="102"/>
      <c r="I111" s="102"/>
      <c r="J111" s="236"/>
      <c r="K111" s="233"/>
      <c r="L111" s="237"/>
      <c r="M111" s="237"/>
      <c r="N111" s="238"/>
      <c r="O111" s="239"/>
    </row>
    <row r="112" spans="1:15" ht="12.75" customHeight="1" x14ac:dyDescent="0.2">
      <c r="A112" s="234"/>
      <c r="B112" s="234"/>
      <c r="C112" s="234"/>
      <c r="D112" s="102"/>
      <c r="E112" s="235"/>
      <c r="F112" s="125"/>
      <c r="G112" s="102"/>
      <c r="H112" s="102"/>
      <c r="I112" s="102"/>
      <c r="J112" s="236"/>
      <c r="K112" s="233"/>
      <c r="L112" s="237"/>
      <c r="M112" s="237"/>
      <c r="N112" s="238"/>
      <c r="O112" s="239"/>
    </row>
    <row r="113" spans="1:15" ht="12.75" customHeight="1" x14ac:dyDescent="0.2">
      <c r="A113" s="234"/>
      <c r="B113" s="234"/>
      <c r="C113" s="234"/>
      <c r="D113" s="102"/>
      <c r="E113" s="235"/>
      <c r="F113" s="125"/>
      <c r="G113" s="102"/>
      <c r="H113" s="102"/>
      <c r="I113" s="102"/>
      <c r="J113" s="236"/>
      <c r="K113" s="233"/>
      <c r="L113" s="237"/>
      <c r="M113" s="237"/>
      <c r="N113" s="238"/>
      <c r="O113" s="239"/>
    </row>
    <row r="114" spans="1:15" ht="12.75" customHeight="1" x14ac:dyDescent="0.2">
      <c r="A114" s="234"/>
      <c r="B114" s="234"/>
      <c r="C114" s="234"/>
      <c r="D114" s="102"/>
      <c r="E114" s="235"/>
      <c r="F114" s="125"/>
      <c r="G114" s="102"/>
      <c r="H114" s="102"/>
      <c r="I114" s="102"/>
      <c r="J114" s="236"/>
      <c r="K114" s="233"/>
      <c r="L114" s="237"/>
      <c r="M114" s="237"/>
      <c r="N114" s="238"/>
      <c r="O114" s="239"/>
    </row>
    <row r="115" spans="1:15" ht="12.75" customHeight="1" x14ac:dyDescent="0.2">
      <c r="A115" s="234"/>
      <c r="B115" s="234"/>
      <c r="C115" s="234"/>
      <c r="D115" s="102"/>
      <c r="E115" s="235"/>
      <c r="F115" s="125"/>
      <c r="G115" s="102"/>
      <c r="H115" s="102"/>
      <c r="I115" s="102"/>
      <c r="J115" s="236"/>
      <c r="K115" s="233"/>
      <c r="L115" s="237"/>
      <c r="M115" s="237"/>
      <c r="N115" s="238"/>
      <c r="O115" s="239"/>
    </row>
    <row r="116" spans="1:15" ht="12.75" customHeight="1" x14ac:dyDescent="0.2">
      <c r="A116" s="234"/>
      <c r="B116" s="234"/>
      <c r="C116" s="234"/>
      <c r="D116" s="102"/>
      <c r="E116" s="235"/>
      <c r="F116" s="125"/>
      <c r="G116" s="102"/>
      <c r="H116" s="102"/>
      <c r="I116" s="102"/>
      <c r="J116" s="236"/>
      <c r="K116" s="233"/>
      <c r="L116" s="237"/>
      <c r="M116" s="237"/>
      <c r="N116" s="238"/>
      <c r="O116" s="239"/>
    </row>
    <row r="117" spans="1:15" ht="12.75" customHeight="1" x14ac:dyDescent="0.2">
      <c r="A117" s="234"/>
      <c r="B117" s="234"/>
      <c r="C117" s="234"/>
      <c r="D117" s="102"/>
      <c r="E117" s="235"/>
      <c r="F117" s="125"/>
      <c r="G117" s="102"/>
      <c r="H117" s="102"/>
      <c r="I117" s="102"/>
      <c r="J117" s="236"/>
      <c r="K117" s="233"/>
      <c r="L117" s="237"/>
      <c r="M117" s="237"/>
      <c r="N117" s="238"/>
      <c r="O117" s="239"/>
    </row>
    <row r="118" spans="1:15" ht="12.75" customHeight="1" x14ac:dyDescent="0.2">
      <c r="A118" s="234"/>
      <c r="B118" s="234"/>
      <c r="C118" s="234"/>
      <c r="D118" s="102"/>
      <c r="E118" s="235"/>
      <c r="F118" s="125"/>
      <c r="G118" s="102"/>
      <c r="H118" s="102"/>
      <c r="I118" s="102"/>
      <c r="J118" s="236"/>
      <c r="K118" s="233"/>
      <c r="L118" s="237"/>
      <c r="M118" s="237"/>
      <c r="N118" s="238"/>
      <c r="O118" s="239"/>
    </row>
    <row r="119" spans="1:15" ht="12.75" customHeight="1" x14ac:dyDescent="0.2">
      <c r="A119" s="234"/>
      <c r="B119" s="234"/>
      <c r="C119" s="234"/>
      <c r="D119" s="102"/>
      <c r="E119" s="235"/>
      <c r="F119" s="125"/>
      <c r="G119" s="102"/>
      <c r="H119" s="102"/>
      <c r="I119" s="102"/>
      <c r="J119" s="236"/>
      <c r="K119" s="233"/>
      <c r="L119" s="237"/>
      <c r="M119" s="237"/>
      <c r="N119" s="238"/>
      <c r="O119" s="239"/>
    </row>
    <row r="120" spans="1:15" ht="12.75" customHeight="1" x14ac:dyDescent="0.2">
      <c r="A120" s="234"/>
      <c r="B120" s="234"/>
      <c r="C120" s="234"/>
      <c r="D120" s="102"/>
      <c r="E120" s="235"/>
      <c r="F120" s="125"/>
      <c r="G120" s="102"/>
      <c r="H120" s="102"/>
      <c r="I120" s="102"/>
      <c r="J120" s="236"/>
      <c r="K120" s="233"/>
      <c r="L120" s="237"/>
      <c r="M120" s="237"/>
      <c r="N120" s="238"/>
      <c r="O120" s="239"/>
    </row>
    <row r="121" spans="1:15" ht="12.75" customHeight="1" x14ac:dyDescent="0.2">
      <c r="A121" s="234"/>
      <c r="B121" s="234"/>
      <c r="C121" s="234"/>
      <c r="D121" s="102"/>
      <c r="E121" s="235"/>
      <c r="F121" s="125"/>
      <c r="G121" s="102"/>
      <c r="H121" s="102"/>
      <c r="I121" s="102"/>
      <c r="J121" s="236"/>
      <c r="K121" s="233"/>
      <c r="L121" s="237"/>
      <c r="M121" s="237"/>
      <c r="N121" s="238"/>
      <c r="O121" s="239"/>
    </row>
    <row r="122" spans="1:15" ht="12.75" customHeight="1" x14ac:dyDescent="0.2">
      <c r="A122" s="234"/>
      <c r="B122" s="234"/>
      <c r="C122" s="234"/>
      <c r="D122" s="102"/>
      <c r="E122" s="235"/>
      <c r="F122" s="125"/>
      <c r="G122" s="102"/>
      <c r="H122" s="102"/>
      <c r="I122" s="102"/>
      <c r="J122" s="236"/>
      <c r="K122" s="233"/>
      <c r="L122" s="237"/>
      <c r="M122" s="237"/>
      <c r="N122" s="238"/>
      <c r="O122" s="239"/>
    </row>
    <row r="123" spans="1:15" ht="12.75" customHeight="1" x14ac:dyDescent="0.2">
      <c r="A123" s="234"/>
      <c r="B123" s="234"/>
      <c r="C123" s="234"/>
      <c r="D123" s="102"/>
      <c r="E123" s="235"/>
      <c r="F123" s="125"/>
      <c r="G123" s="102"/>
      <c r="H123" s="102"/>
      <c r="I123" s="102"/>
      <c r="J123" s="236"/>
      <c r="K123" s="233"/>
      <c r="L123" s="237"/>
      <c r="M123" s="237"/>
      <c r="N123" s="238"/>
      <c r="O123" s="239"/>
    </row>
    <row r="124" spans="1:15" ht="12.75" customHeight="1" x14ac:dyDescent="0.2">
      <c r="A124" s="234"/>
      <c r="B124" s="234"/>
      <c r="C124" s="234"/>
      <c r="D124" s="102"/>
      <c r="E124" s="235"/>
      <c r="F124" s="125"/>
      <c r="G124" s="102"/>
      <c r="H124" s="102"/>
      <c r="I124" s="102"/>
      <c r="J124" s="236"/>
      <c r="K124" s="233"/>
      <c r="L124" s="237"/>
      <c r="M124" s="237"/>
      <c r="N124" s="238"/>
      <c r="O124" s="239"/>
    </row>
    <row r="125" spans="1:15" ht="12.75" customHeight="1" x14ac:dyDescent="0.2">
      <c r="A125" s="234"/>
      <c r="B125" s="234"/>
      <c r="C125" s="234"/>
      <c r="D125" s="102"/>
      <c r="E125" s="235"/>
      <c r="F125" s="125"/>
      <c r="G125" s="102"/>
      <c r="H125" s="102"/>
      <c r="I125" s="102"/>
      <c r="J125" s="236"/>
      <c r="K125" s="233"/>
      <c r="L125" s="237"/>
      <c r="M125" s="237"/>
      <c r="N125" s="238"/>
      <c r="O125" s="239"/>
    </row>
    <row r="126" spans="1:15" ht="12.75" customHeight="1" x14ac:dyDescent="0.2">
      <c r="A126" s="234"/>
      <c r="B126" s="234"/>
      <c r="C126" s="234"/>
      <c r="D126" s="102"/>
      <c r="E126" s="235"/>
      <c r="F126" s="125"/>
      <c r="G126" s="102"/>
      <c r="H126" s="102"/>
      <c r="I126" s="102"/>
      <c r="J126" s="236"/>
      <c r="K126" s="233"/>
      <c r="L126" s="237"/>
      <c r="M126" s="237"/>
      <c r="N126" s="238"/>
      <c r="O126" s="239"/>
    </row>
    <row r="127" spans="1:15" ht="12.75" customHeight="1" x14ac:dyDescent="0.2">
      <c r="A127" s="234"/>
      <c r="B127" s="234"/>
      <c r="C127" s="234"/>
      <c r="D127" s="102"/>
      <c r="E127" s="235"/>
      <c r="F127" s="125"/>
      <c r="G127" s="102"/>
      <c r="H127" s="102"/>
      <c r="I127" s="102"/>
      <c r="J127" s="236"/>
      <c r="K127" s="233"/>
      <c r="L127" s="237"/>
      <c r="M127" s="237"/>
      <c r="N127" s="238"/>
      <c r="O127" s="239"/>
    </row>
    <row r="128" spans="1:15" ht="12.75" customHeight="1" x14ac:dyDescent="0.2">
      <c r="A128" s="234"/>
      <c r="B128" s="234"/>
      <c r="C128" s="234"/>
      <c r="D128" s="102"/>
      <c r="E128" s="235"/>
      <c r="F128" s="125"/>
      <c r="G128" s="102"/>
      <c r="H128" s="102"/>
      <c r="I128" s="102"/>
      <c r="J128" s="236"/>
      <c r="K128" s="233"/>
      <c r="L128" s="237"/>
      <c r="M128" s="237"/>
      <c r="N128" s="238"/>
      <c r="O128" s="239"/>
    </row>
    <row r="129" spans="1:15" ht="12.75" customHeight="1" x14ac:dyDescent="0.2">
      <c r="A129" s="234"/>
      <c r="B129" s="234"/>
      <c r="C129" s="234"/>
      <c r="D129" s="102"/>
      <c r="E129" s="235"/>
      <c r="F129" s="125"/>
      <c r="G129" s="102"/>
      <c r="H129" s="102"/>
      <c r="I129" s="102"/>
      <c r="J129" s="236"/>
      <c r="K129" s="233"/>
      <c r="L129" s="237"/>
      <c r="M129" s="237"/>
      <c r="N129" s="238"/>
      <c r="O129" s="239"/>
    </row>
    <row r="130" spans="1:15" ht="12.75" customHeight="1" x14ac:dyDescent="0.2">
      <c r="A130" s="234"/>
      <c r="B130" s="234"/>
      <c r="C130" s="234"/>
      <c r="D130" s="102"/>
      <c r="E130" s="235"/>
      <c r="F130" s="125"/>
      <c r="G130" s="102"/>
      <c r="H130" s="102"/>
      <c r="I130" s="102"/>
      <c r="J130" s="236"/>
      <c r="K130" s="233"/>
      <c r="L130" s="237"/>
      <c r="M130" s="237"/>
      <c r="N130" s="238"/>
      <c r="O130" s="239"/>
    </row>
    <row r="131" spans="1:15" ht="12.75" customHeight="1" x14ac:dyDescent="0.2">
      <c r="A131" s="234"/>
      <c r="B131" s="234"/>
      <c r="C131" s="234"/>
      <c r="D131" s="102"/>
      <c r="E131" s="235"/>
      <c r="F131" s="125"/>
      <c r="G131" s="102"/>
      <c r="H131" s="102"/>
      <c r="I131" s="102"/>
      <c r="J131" s="236"/>
      <c r="K131" s="233"/>
      <c r="L131" s="237"/>
      <c r="M131" s="237"/>
      <c r="N131" s="238"/>
      <c r="O131" s="239"/>
    </row>
    <row r="132" spans="1:15" ht="12.75" customHeight="1" x14ac:dyDescent="0.2">
      <c r="A132" s="234"/>
      <c r="B132" s="234"/>
      <c r="C132" s="234"/>
      <c r="D132" s="102"/>
      <c r="E132" s="235"/>
      <c r="F132" s="125"/>
      <c r="G132" s="102"/>
      <c r="H132" s="102"/>
      <c r="I132" s="102"/>
      <c r="J132" s="236"/>
      <c r="K132" s="233"/>
      <c r="L132" s="237"/>
      <c r="M132" s="237"/>
      <c r="N132" s="238"/>
      <c r="O132" s="239"/>
    </row>
    <row r="133" spans="1:15" ht="12.75" customHeight="1" x14ac:dyDescent="0.2">
      <c r="A133" s="234"/>
      <c r="B133" s="234"/>
      <c r="C133" s="234"/>
      <c r="D133" s="102"/>
      <c r="E133" s="235"/>
      <c r="F133" s="125"/>
      <c r="G133" s="102"/>
      <c r="H133" s="102"/>
      <c r="I133" s="102"/>
      <c r="J133" s="236"/>
      <c r="K133" s="233"/>
      <c r="L133" s="237"/>
      <c r="M133" s="237"/>
      <c r="N133" s="238"/>
      <c r="O133" s="239"/>
    </row>
    <row r="134" spans="1:15" ht="12.75" customHeight="1" x14ac:dyDescent="0.2">
      <c r="A134" s="234"/>
      <c r="B134" s="234"/>
      <c r="C134" s="234"/>
      <c r="D134" s="102"/>
      <c r="E134" s="235"/>
      <c r="F134" s="125"/>
      <c r="G134" s="102"/>
      <c r="H134" s="102"/>
      <c r="I134" s="102"/>
      <c r="J134" s="236"/>
      <c r="K134" s="233"/>
      <c r="L134" s="237"/>
      <c r="M134" s="237"/>
      <c r="N134" s="238"/>
      <c r="O134" s="239"/>
    </row>
    <row r="135" spans="1:15" ht="12.75" customHeight="1" x14ac:dyDescent="0.2">
      <c r="A135" s="234"/>
      <c r="B135" s="234"/>
      <c r="C135" s="234"/>
      <c r="D135" s="102"/>
      <c r="E135" s="235"/>
      <c r="F135" s="125"/>
      <c r="G135" s="102"/>
      <c r="H135" s="102"/>
      <c r="I135" s="102"/>
      <c r="J135" s="236"/>
      <c r="K135" s="233"/>
      <c r="L135" s="237"/>
      <c r="M135" s="237"/>
      <c r="N135" s="238"/>
      <c r="O135" s="239"/>
    </row>
    <row r="136" spans="1:15" ht="12.75" customHeight="1" x14ac:dyDescent="0.2">
      <c r="A136" s="234"/>
      <c r="B136" s="234"/>
      <c r="C136" s="234"/>
      <c r="D136" s="102"/>
      <c r="E136" s="235"/>
      <c r="F136" s="125"/>
      <c r="G136" s="102"/>
      <c r="H136" s="102"/>
      <c r="I136" s="102"/>
      <c r="J136" s="236"/>
      <c r="K136" s="233"/>
      <c r="L136" s="237"/>
      <c r="M136" s="237"/>
      <c r="N136" s="238"/>
      <c r="O136" s="239"/>
    </row>
    <row r="137" spans="1:15" ht="12.75" customHeight="1" x14ac:dyDescent="0.2">
      <c r="A137" s="234"/>
      <c r="B137" s="234"/>
      <c r="C137" s="234"/>
      <c r="D137" s="102"/>
      <c r="E137" s="235"/>
      <c r="F137" s="125"/>
      <c r="G137" s="102"/>
      <c r="H137" s="102"/>
      <c r="I137" s="102"/>
      <c r="J137" s="236"/>
      <c r="K137" s="233"/>
      <c r="L137" s="237"/>
      <c r="M137" s="237"/>
      <c r="N137" s="238"/>
      <c r="O137" s="239"/>
    </row>
    <row r="138" spans="1:15" ht="12.75" customHeight="1" x14ac:dyDescent="0.2">
      <c r="A138" s="234"/>
      <c r="B138" s="234"/>
      <c r="C138" s="234"/>
      <c r="D138" s="102"/>
      <c r="E138" s="235"/>
      <c r="F138" s="125"/>
      <c r="G138" s="102"/>
      <c r="H138" s="102"/>
      <c r="I138" s="102"/>
      <c r="J138" s="236"/>
      <c r="K138" s="233"/>
      <c r="L138" s="237"/>
      <c r="M138" s="237"/>
      <c r="N138" s="238"/>
      <c r="O138" s="239"/>
    </row>
    <row r="139" spans="1:15" ht="12.75" customHeight="1" x14ac:dyDescent="0.2">
      <c r="A139" s="234"/>
      <c r="B139" s="234"/>
      <c r="C139" s="234"/>
      <c r="D139" s="102"/>
      <c r="E139" s="235"/>
      <c r="F139" s="125"/>
      <c r="G139" s="102"/>
      <c r="H139" s="102"/>
      <c r="I139" s="102"/>
      <c r="J139" s="236"/>
      <c r="K139" s="233"/>
      <c r="L139" s="237"/>
      <c r="M139" s="237"/>
      <c r="N139" s="238"/>
      <c r="O139" s="239"/>
    </row>
    <row r="140" spans="1:15" ht="12.75" customHeight="1" x14ac:dyDescent="0.2">
      <c r="A140" s="234"/>
      <c r="B140" s="234"/>
      <c r="C140" s="234"/>
      <c r="D140" s="102"/>
      <c r="E140" s="235"/>
      <c r="F140" s="125"/>
      <c r="G140" s="102"/>
      <c r="H140" s="102"/>
      <c r="I140" s="102"/>
      <c r="J140" s="236"/>
      <c r="K140" s="233"/>
      <c r="L140" s="237"/>
      <c r="M140" s="237"/>
      <c r="N140" s="238"/>
      <c r="O140" s="239"/>
    </row>
    <row r="141" spans="1:15" ht="12.75" customHeight="1" x14ac:dyDescent="0.2">
      <c r="A141" s="234"/>
      <c r="B141" s="234"/>
      <c r="C141" s="234"/>
      <c r="D141" s="102"/>
      <c r="E141" s="235"/>
      <c r="F141" s="125"/>
      <c r="G141" s="102"/>
      <c r="H141" s="102"/>
      <c r="I141" s="102"/>
      <c r="J141" s="236"/>
      <c r="K141" s="233"/>
      <c r="L141" s="237"/>
      <c r="M141" s="237"/>
      <c r="N141" s="238"/>
      <c r="O141" s="239"/>
    </row>
    <row r="142" spans="1:15" ht="12.75" customHeight="1" x14ac:dyDescent="0.2">
      <c r="A142" s="234"/>
      <c r="B142" s="234"/>
      <c r="C142" s="234"/>
      <c r="D142" s="102"/>
      <c r="E142" s="235"/>
      <c r="F142" s="125"/>
      <c r="G142" s="102"/>
      <c r="H142" s="102"/>
      <c r="I142" s="102"/>
      <c r="J142" s="236"/>
      <c r="K142" s="233"/>
      <c r="L142" s="237"/>
      <c r="M142" s="237"/>
      <c r="N142" s="238"/>
      <c r="O142" s="239"/>
    </row>
    <row r="143" spans="1:15" ht="12.75" customHeight="1" x14ac:dyDescent="0.2">
      <c r="A143" s="234"/>
      <c r="B143" s="234"/>
      <c r="C143" s="234"/>
      <c r="D143" s="102"/>
      <c r="E143" s="235"/>
      <c r="F143" s="125"/>
      <c r="G143" s="102"/>
      <c r="H143" s="102"/>
      <c r="I143" s="102"/>
      <c r="J143" s="236"/>
      <c r="K143" s="233"/>
      <c r="L143" s="237"/>
      <c r="M143" s="237"/>
      <c r="N143" s="238"/>
      <c r="O143" s="239"/>
    </row>
    <row r="144" spans="1:15" ht="12.75" customHeight="1" x14ac:dyDescent="0.2">
      <c r="A144" s="234"/>
      <c r="B144" s="234"/>
      <c r="C144" s="234"/>
      <c r="D144" s="102"/>
      <c r="E144" s="235"/>
      <c r="F144" s="125"/>
      <c r="G144" s="102"/>
      <c r="H144" s="102"/>
      <c r="I144" s="102"/>
      <c r="J144" s="236"/>
      <c r="K144" s="233"/>
      <c r="L144" s="237"/>
      <c r="M144" s="237"/>
      <c r="N144" s="238"/>
      <c r="O144" s="239"/>
    </row>
    <row r="145" spans="1:15" ht="12.75" customHeight="1" x14ac:dyDescent="0.2">
      <c r="A145" s="234"/>
      <c r="B145" s="234"/>
      <c r="C145" s="234"/>
      <c r="D145" s="102"/>
      <c r="E145" s="235"/>
      <c r="F145" s="125"/>
      <c r="G145" s="102"/>
      <c r="H145" s="102"/>
      <c r="I145" s="102"/>
      <c r="J145" s="236"/>
      <c r="K145" s="233"/>
      <c r="L145" s="237"/>
      <c r="M145" s="237"/>
      <c r="N145" s="238"/>
      <c r="O145" s="239"/>
    </row>
    <row r="146" spans="1:15" ht="12.75" customHeight="1" x14ac:dyDescent="0.2">
      <c r="A146" s="234"/>
      <c r="B146" s="234"/>
      <c r="C146" s="234"/>
      <c r="D146" s="102"/>
      <c r="E146" s="235"/>
      <c r="F146" s="125"/>
      <c r="G146" s="102"/>
      <c r="H146" s="102"/>
      <c r="I146" s="102"/>
      <c r="J146" s="236"/>
      <c r="K146" s="233"/>
      <c r="L146" s="237"/>
      <c r="M146" s="237"/>
      <c r="N146" s="238"/>
      <c r="O146" s="239"/>
    </row>
    <row r="147" spans="1:15" ht="12.75" customHeight="1" x14ac:dyDescent="0.2">
      <c r="A147" s="234"/>
      <c r="B147" s="234"/>
      <c r="C147" s="234"/>
      <c r="D147" s="102"/>
      <c r="E147" s="235"/>
      <c r="F147" s="125"/>
      <c r="G147" s="102"/>
      <c r="H147" s="102"/>
      <c r="I147" s="102"/>
      <c r="J147" s="236"/>
      <c r="K147" s="233"/>
      <c r="L147" s="237"/>
      <c r="M147" s="237"/>
      <c r="N147" s="238"/>
      <c r="O147" s="239"/>
    </row>
    <row r="148" spans="1:15" ht="12.75" customHeight="1" x14ac:dyDescent="0.2">
      <c r="A148" s="234"/>
      <c r="B148" s="234"/>
      <c r="C148" s="234"/>
      <c r="D148" s="102"/>
      <c r="E148" s="235"/>
      <c r="F148" s="125"/>
      <c r="G148" s="102"/>
      <c r="H148" s="102"/>
      <c r="I148" s="102"/>
      <c r="J148" s="236"/>
      <c r="K148" s="233"/>
      <c r="L148" s="237"/>
      <c r="M148" s="237"/>
      <c r="N148" s="238"/>
      <c r="O148" s="239"/>
    </row>
    <row r="149" spans="1:15" ht="12.75" customHeight="1" x14ac:dyDescent="0.2">
      <c r="A149" s="234"/>
      <c r="B149" s="234"/>
      <c r="C149" s="234"/>
      <c r="D149" s="102"/>
      <c r="E149" s="235"/>
      <c r="F149" s="125"/>
      <c r="G149" s="102"/>
      <c r="H149" s="102"/>
      <c r="I149" s="102"/>
      <c r="J149" s="236"/>
      <c r="K149" s="233"/>
      <c r="L149" s="237"/>
      <c r="M149" s="237"/>
      <c r="N149" s="238"/>
      <c r="O149" s="239"/>
    </row>
    <row r="150" spans="1:15" ht="12.75" customHeight="1" x14ac:dyDescent="0.2">
      <c r="A150" s="234"/>
      <c r="B150" s="234"/>
      <c r="C150" s="234"/>
      <c r="D150" s="102"/>
      <c r="E150" s="235"/>
      <c r="F150" s="125"/>
      <c r="G150" s="102"/>
      <c r="H150" s="102"/>
      <c r="I150" s="102"/>
      <c r="J150" s="236"/>
      <c r="K150" s="233"/>
      <c r="L150" s="237"/>
      <c r="M150" s="237"/>
      <c r="N150" s="238"/>
      <c r="O150" s="239"/>
    </row>
    <row r="151" spans="1:15" ht="12.75" customHeight="1" x14ac:dyDescent="0.2">
      <c r="A151" s="234"/>
      <c r="B151" s="234"/>
      <c r="C151" s="234"/>
      <c r="D151" s="102"/>
      <c r="E151" s="235"/>
      <c r="F151" s="125"/>
      <c r="G151" s="102"/>
      <c r="H151" s="102"/>
      <c r="I151" s="102"/>
      <c r="J151" s="236"/>
      <c r="K151" s="233"/>
      <c r="L151" s="237"/>
      <c r="M151" s="237"/>
      <c r="N151" s="238"/>
      <c r="O151" s="239"/>
    </row>
    <row r="152" spans="1:15" ht="12.75" customHeight="1" x14ac:dyDescent="0.2">
      <c r="A152" s="234"/>
      <c r="B152" s="234"/>
      <c r="C152" s="234"/>
      <c r="D152" s="102"/>
      <c r="E152" s="235"/>
      <c r="F152" s="125"/>
      <c r="G152" s="102"/>
      <c r="H152" s="102"/>
      <c r="I152" s="102"/>
      <c r="J152" s="236"/>
      <c r="K152" s="233"/>
      <c r="L152" s="237"/>
      <c r="M152" s="237"/>
      <c r="N152" s="238"/>
      <c r="O152" s="239"/>
    </row>
    <row r="153" spans="1:15" ht="12.75" customHeight="1" x14ac:dyDescent="0.2">
      <c r="A153" s="234"/>
      <c r="B153" s="234"/>
      <c r="C153" s="234"/>
      <c r="D153" s="102"/>
      <c r="E153" s="235"/>
      <c r="F153" s="125"/>
      <c r="G153" s="102"/>
      <c r="H153" s="102"/>
      <c r="I153" s="102"/>
      <c r="J153" s="236"/>
      <c r="K153" s="233"/>
      <c r="L153" s="237"/>
      <c r="M153" s="237"/>
      <c r="N153" s="238"/>
      <c r="O153" s="239"/>
    </row>
    <row r="154" spans="1:15" ht="12.75" customHeight="1" x14ac:dyDescent="0.2">
      <c r="A154" s="234"/>
      <c r="B154" s="234"/>
      <c r="C154" s="234"/>
      <c r="D154" s="102"/>
      <c r="E154" s="235"/>
      <c r="F154" s="125"/>
      <c r="G154" s="102"/>
      <c r="H154" s="102"/>
      <c r="I154" s="102"/>
      <c r="J154" s="236"/>
      <c r="K154" s="233"/>
      <c r="L154" s="237"/>
      <c r="M154" s="237"/>
      <c r="N154" s="238"/>
      <c r="O154" s="239"/>
    </row>
    <row r="155" spans="1:15" ht="12.75" customHeight="1" x14ac:dyDescent="0.2">
      <c r="A155" s="234"/>
      <c r="B155" s="234"/>
      <c r="C155" s="234"/>
      <c r="D155" s="102"/>
      <c r="E155" s="235"/>
      <c r="F155" s="125"/>
      <c r="G155" s="102"/>
      <c r="H155" s="102"/>
      <c r="I155" s="102"/>
      <c r="J155" s="236"/>
      <c r="K155" s="233"/>
      <c r="L155" s="237"/>
      <c r="M155" s="237"/>
      <c r="N155" s="238"/>
      <c r="O155" s="239"/>
    </row>
    <row r="156" spans="1:15" ht="12.75" customHeight="1" x14ac:dyDescent="0.2">
      <c r="A156" s="234"/>
      <c r="B156" s="234"/>
      <c r="C156" s="234"/>
      <c r="D156" s="102"/>
      <c r="E156" s="235"/>
      <c r="F156" s="125"/>
      <c r="G156" s="102"/>
      <c r="H156" s="102"/>
      <c r="I156" s="102"/>
      <c r="J156" s="236"/>
      <c r="K156" s="233"/>
      <c r="L156" s="237"/>
      <c r="M156" s="237"/>
      <c r="N156" s="238"/>
      <c r="O156" s="239"/>
    </row>
    <row r="157" spans="1:15" ht="12.75" customHeight="1" x14ac:dyDescent="0.2">
      <c r="A157" s="234"/>
      <c r="B157" s="234"/>
      <c r="C157" s="234"/>
      <c r="D157" s="102"/>
      <c r="E157" s="235"/>
      <c r="F157" s="125"/>
      <c r="G157" s="102"/>
      <c r="H157" s="102"/>
      <c r="I157" s="102"/>
      <c r="J157" s="236"/>
      <c r="K157" s="233"/>
      <c r="L157" s="237"/>
      <c r="M157" s="237"/>
      <c r="N157" s="238"/>
      <c r="O157" s="239"/>
    </row>
    <row r="158" spans="1:15" ht="12.75" customHeight="1" x14ac:dyDescent="0.2">
      <c r="A158" s="234"/>
      <c r="B158" s="234"/>
      <c r="C158" s="234"/>
      <c r="D158" s="102"/>
      <c r="E158" s="235"/>
      <c r="F158" s="125"/>
      <c r="G158" s="102"/>
      <c r="H158" s="102"/>
      <c r="I158" s="102"/>
      <c r="J158" s="236"/>
      <c r="K158" s="233"/>
      <c r="L158" s="237"/>
      <c r="M158" s="237"/>
      <c r="N158" s="238"/>
      <c r="O158" s="239"/>
    </row>
    <row r="159" spans="1:15" ht="12.75" customHeight="1" x14ac:dyDescent="0.2">
      <c r="A159" s="234"/>
      <c r="B159" s="234"/>
      <c r="C159" s="234"/>
      <c r="D159" s="102"/>
      <c r="E159" s="235"/>
      <c r="F159" s="125"/>
      <c r="G159" s="102"/>
      <c r="H159" s="102"/>
      <c r="I159" s="102"/>
      <c r="J159" s="236"/>
      <c r="K159" s="233"/>
      <c r="L159" s="237"/>
      <c r="M159" s="237"/>
      <c r="N159" s="238"/>
      <c r="O159" s="239"/>
    </row>
    <row r="160" spans="1:15" ht="12.75" customHeight="1" x14ac:dyDescent="0.2">
      <c r="A160" s="234"/>
      <c r="B160" s="234"/>
      <c r="C160" s="234"/>
      <c r="D160" s="102"/>
      <c r="E160" s="235"/>
      <c r="F160" s="125"/>
      <c r="G160" s="102"/>
      <c r="H160" s="102"/>
      <c r="I160" s="102"/>
      <c r="J160" s="236"/>
      <c r="K160" s="233"/>
      <c r="L160" s="237"/>
      <c r="M160" s="237"/>
      <c r="N160" s="238"/>
      <c r="O160" s="239"/>
    </row>
    <row r="161" spans="1:15" ht="12.75" customHeight="1" x14ac:dyDescent="0.2">
      <c r="A161" s="234"/>
      <c r="B161" s="234"/>
      <c r="C161" s="234"/>
      <c r="D161" s="102"/>
      <c r="E161" s="235"/>
      <c r="F161" s="125"/>
      <c r="G161" s="102"/>
      <c r="H161" s="102"/>
      <c r="I161" s="102"/>
      <c r="J161" s="236"/>
      <c r="K161" s="233"/>
      <c r="L161" s="237"/>
      <c r="M161" s="237"/>
      <c r="N161" s="238"/>
      <c r="O161" s="239"/>
    </row>
    <row r="162" spans="1:15" ht="12.75" customHeight="1" x14ac:dyDescent="0.2">
      <c r="A162" s="234"/>
      <c r="B162" s="234"/>
      <c r="C162" s="234"/>
      <c r="D162" s="102"/>
      <c r="E162" s="235"/>
      <c r="F162" s="125"/>
      <c r="G162" s="102"/>
      <c r="H162" s="102"/>
      <c r="I162" s="102"/>
      <c r="J162" s="236"/>
      <c r="K162" s="233"/>
      <c r="L162" s="237"/>
      <c r="M162" s="237"/>
      <c r="N162" s="238"/>
      <c r="O162" s="239"/>
    </row>
    <row r="163" spans="1:15" ht="12.75" customHeight="1" x14ac:dyDescent="0.2">
      <c r="A163" s="234"/>
      <c r="B163" s="234"/>
      <c r="C163" s="234"/>
      <c r="D163" s="102"/>
      <c r="E163" s="235"/>
      <c r="F163" s="125"/>
      <c r="G163" s="102"/>
      <c r="H163" s="102"/>
      <c r="I163" s="102"/>
      <c r="J163" s="236"/>
      <c r="K163" s="233"/>
      <c r="L163" s="237"/>
      <c r="M163" s="237"/>
      <c r="N163" s="238"/>
      <c r="O163" s="239"/>
    </row>
    <row r="164" spans="1:15" ht="12.75" customHeight="1" x14ac:dyDescent="0.2">
      <c r="A164" s="234"/>
      <c r="B164" s="234"/>
      <c r="C164" s="234"/>
      <c r="D164" s="102"/>
      <c r="E164" s="235"/>
      <c r="F164" s="125"/>
      <c r="G164" s="102"/>
      <c r="H164" s="102"/>
      <c r="I164" s="102"/>
      <c r="J164" s="236"/>
      <c r="K164" s="233"/>
      <c r="L164" s="237"/>
      <c r="M164" s="237"/>
      <c r="N164" s="238"/>
      <c r="O164" s="239"/>
    </row>
    <row r="165" spans="1:15" ht="12.75" customHeight="1" x14ac:dyDescent="0.2">
      <c r="A165" s="234"/>
      <c r="B165" s="234"/>
      <c r="C165" s="234"/>
      <c r="D165" s="102"/>
      <c r="E165" s="235"/>
      <c r="F165" s="125"/>
      <c r="G165" s="102"/>
      <c r="H165" s="102"/>
      <c r="I165" s="102"/>
      <c r="J165" s="236"/>
      <c r="K165" s="233"/>
      <c r="L165" s="237"/>
      <c r="M165" s="237"/>
      <c r="N165" s="238"/>
      <c r="O165" s="239"/>
    </row>
    <row r="166" spans="1:15" ht="12.75" customHeight="1" x14ac:dyDescent="0.2">
      <c r="A166" s="234"/>
      <c r="B166" s="234"/>
      <c r="C166" s="234"/>
      <c r="D166" s="102"/>
      <c r="E166" s="235"/>
      <c r="F166" s="125"/>
      <c r="G166" s="102"/>
      <c r="H166" s="102"/>
      <c r="I166" s="102"/>
      <c r="J166" s="236"/>
      <c r="K166" s="233"/>
      <c r="L166" s="237"/>
      <c r="M166" s="237"/>
      <c r="N166" s="238"/>
      <c r="O166" s="239"/>
    </row>
    <row r="167" spans="1:15" ht="12.75" customHeight="1" x14ac:dyDescent="0.2">
      <c r="A167" s="234"/>
      <c r="B167" s="234"/>
      <c r="C167" s="234"/>
      <c r="D167" s="102"/>
      <c r="E167" s="235"/>
      <c r="F167" s="125"/>
      <c r="G167" s="102"/>
      <c r="H167" s="102"/>
      <c r="I167" s="102"/>
      <c r="J167" s="236"/>
      <c r="K167" s="233"/>
      <c r="L167" s="237"/>
      <c r="M167" s="237"/>
      <c r="N167" s="238"/>
      <c r="O167" s="239"/>
    </row>
    <row r="168" spans="1:15" ht="12.75" customHeight="1" x14ac:dyDescent="0.2">
      <c r="A168" s="234"/>
      <c r="B168" s="234"/>
      <c r="C168" s="234"/>
      <c r="D168" s="102"/>
      <c r="E168" s="235"/>
      <c r="F168" s="125"/>
      <c r="G168" s="102"/>
      <c r="H168" s="102"/>
      <c r="I168" s="102"/>
      <c r="J168" s="236"/>
      <c r="K168" s="233"/>
      <c r="L168" s="237"/>
      <c r="M168" s="237"/>
      <c r="N168" s="238"/>
      <c r="O168" s="239"/>
    </row>
    <row r="169" spans="1:15" ht="12.75" customHeight="1" x14ac:dyDescent="0.2">
      <c r="A169" s="234"/>
      <c r="B169" s="234"/>
      <c r="C169" s="234"/>
      <c r="D169" s="102"/>
      <c r="E169" s="235"/>
      <c r="F169" s="125"/>
      <c r="G169" s="102"/>
      <c r="H169" s="102"/>
      <c r="I169" s="102"/>
      <c r="J169" s="236"/>
      <c r="K169" s="233"/>
      <c r="L169" s="237"/>
      <c r="M169" s="237"/>
      <c r="N169" s="238"/>
      <c r="O169" s="239"/>
    </row>
    <row r="170" spans="1:15" ht="12.75" customHeight="1" x14ac:dyDescent="0.2">
      <c r="A170" s="234"/>
      <c r="B170" s="234"/>
      <c r="C170" s="234"/>
      <c r="D170" s="102"/>
      <c r="E170" s="235"/>
      <c r="F170" s="125"/>
      <c r="G170" s="102"/>
      <c r="H170" s="102"/>
      <c r="I170" s="102"/>
      <c r="J170" s="236"/>
      <c r="K170" s="233"/>
      <c r="L170" s="237"/>
      <c r="M170" s="237"/>
      <c r="N170" s="238"/>
      <c r="O170" s="239"/>
    </row>
    <row r="171" spans="1:15" ht="12.75" customHeight="1" x14ac:dyDescent="0.2">
      <c r="A171" s="234"/>
      <c r="B171" s="234"/>
      <c r="C171" s="234"/>
      <c r="D171" s="102"/>
      <c r="E171" s="235"/>
      <c r="F171" s="125"/>
      <c r="G171" s="102"/>
      <c r="H171" s="102"/>
      <c r="I171" s="102"/>
      <c r="J171" s="236"/>
      <c r="K171" s="233"/>
      <c r="L171" s="237"/>
      <c r="M171" s="237"/>
      <c r="N171" s="238"/>
      <c r="O171" s="239"/>
    </row>
    <row r="172" spans="1:15" ht="12.75" customHeight="1" x14ac:dyDescent="0.2">
      <c r="A172" s="234"/>
      <c r="B172" s="234"/>
      <c r="C172" s="234"/>
      <c r="D172" s="102"/>
      <c r="E172" s="235"/>
      <c r="F172" s="125"/>
      <c r="G172" s="102"/>
      <c r="H172" s="102"/>
      <c r="I172" s="102"/>
      <c r="J172" s="236"/>
      <c r="K172" s="233"/>
      <c r="L172" s="237"/>
      <c r="M172" s="237"/>
      <c r="N172" s="238"/>
      <c r="O172" s="239"/>
    </row>
    <row r="173" spans="1:15" ht="12.75" customHeight="1" x14ac:dyDescent="0.2">
      <c r="A173" s="234"/>
      <c r="B173" s="234"/>
      <c r="C173" s="234"/>
      <c r="D173" s="102"/>
      <c r="E173" s="235"/>
      <c r="F173" s="125"/>
      <c r="G173" s="102"/>
      <c r="H173" s="102"/>
      <c r="I173" s="102"/>
      <c r="J173" s="236"/>
      <c r="K173" s="233"/>
      <c r="L173" s="237"/>
      <c r="M173" s="237"/>
      <c r="N173" s="238"/>
      <c r="O173" s="239"/>
    </row>
    <row r="174" spans="1:15" ht="12.75" customHeight="1" x14ac:dyDescent="0.2">
      <c r="A174" s="234"/>
      <c r="B174" s="234"/>
      <c r="C174" s="234"/>
      <c r="D174" s="102"/>
      <c r="E174" s="235"/>
      <c r="F174" s="125"/>
      <c r="G174" s="102"/>
      <c r="H174" s="102"/>
      <c r="I174" s="102"/>
      <c r="J174" s="236"/>
      <c r="K174" s="233"/>
      <c r="L174" s="237"/>
      <c r="M174" s="237"/>
      <c r="N174" s="238"/>
      <c r="O174" s="239"/>
    </row>
    <row r="175" spans="1:15" ht="12.75" customHeight="1" x14ac:dyDescent="0.2">
      <c r="A175" s="234"/>
      <c r="B175" s="234"/>
      <c r="C175" s="234"/>
      <c r="D175" s="102"/>
      <c r="E175" s="235"/>
      <c r="F175" s="125"/>
      <c r="G175" s="102"/>
      <c r="H175" s="102"/>
      <c r="I175" s="102"/>
      <c r="J175" s="236"/>
      <c r="K175" s="233"/>
      <c r="L175" s="237"/>
      <c r="M175" s="237"/>
      <c r="N175" s="238"/>
      <c r="O175" s="239"/>
    </row>
    <row r="176" spans="1:15" ht="12.75" customHeight="1" x14ac:dyDescent="0.2">
      <c r="A176" s="234"/>
      <c r="B176" s="234"/>
      <c r="C176" s="234"/>
      <c r="D176" s="102"/>
      <c r="E176" s="235"/>
      <c r="F176" s="125"/>
      <c r="G176" s="102"/>
      <c r="H176" s="102"/>
      <c r="I176" s="102"/>
      <c r="J176" s="236"/>
      <c r="K176" s="233"/>
      <c r="L176" s="237"/>
      <c r="M176" s="237"/>
      <c r="N176" s="238"/>
      <c r="O176" s="239"/>
    </row>
    <row r="177" spans="1:15" ht="12.75" customHeight="1" x14ac:dyDescent="0.2">
      <c r="A177" s="234"/>
      <c r="B177" s="234"/>
      <c r="C177" s="234"/>
      <c r="D177" s="102"/>
      <c r="E177" s="235"/>
      <c r="F177" s="125"/>
      <c r="G177" s="102"/>
      <c r="H177" s="102"/>
      <c r="I177" s="102"/>
      <c r="J177" s="236"/>
      <c r="K177" s="233"/>
      <c r="L177" s="237"/>
      <c r="M177" s="237"/>
      <c r="N177" s="238"/>
      <c r="O177" s="239"/>
    </row>
    <row r="178" spans="1:15" ht="12.75" customHeight="1" x14ac:dyDescent="0.2">
      <c r="A178" s="234"/>
      <c r="B178" s="234"/>
      <c r="C178" s="234"/>
      <c r="D178" s="102"/>
      <c r="E178" s="235"/>
      <c r="F178" s="125"/>
      <c r="G178" s="102"/>
      <c r="H178" s="102"/>
      <c r="I178" s="102"/>
      <c r="J178" s="236"/>
      <c r="K178" s="233"/>
      <c r="L178" s="237"/>
      <c r="M178" s="237"/>
      <c r="N178" s="238"/>
      <c r="O178" s="239"/>
    </row>
    <row r="179" spans="1:15" ht="12.75" customHeight="1" x14ac:dyDescent="0.2">
      <c r="A179" s="234"/>
      <c r="B179" s="234"/>
      <c r="C179" s="234"/>
      <c r="D179" s="102"/>
      <c r="E179" s="235"/>
      <c r="F179" s="125"/>
      <c r="G179" s="102"/>
      <c r="H179" s="102"/>
      <c r="I179" s="102"/>
      <c r="J179" s="236"/>
      <c r="K179" s="233"/>
      <c r="L179" s="237"/>
      <c r="M179" s="237"/>
      <c r="N179" s="238"/>
      <c r="O179" s="239"/>
    </row>
    <row r="180" spans="1:15" ht="12.75" customHeight="1" x14ac:dyDescent="0.2">
      <c r="A180" s="234"/>
      <c r="B180" s="234"/>
      <c r="C180" s="234"/>
      <c r="D180" s="102"/>
      <c r="E180" s="235"/>
      <c r="F180" s="125"/>
      <c r="G180" s="102"/>
      <c r="H180" s="102"/>
      <c r="I180" s="102"/>
      <c r="J180" s="236"/>
      <c r="K180" s="233"/>
      <c r="L180" s="237"/>
      <c r="M180" s="237"/>
      <c r="N180" s="238"/>
      <c r="O180" s="239"/>
    </row>
    <row r="181" spans="1:15" ht="12.75" customHeight="1" x14ac:dyDescent="0.2">
      <c r="A181" s="234"/>
      <c r="B181" s="234"/>
      <c r="C181" s="234"/>
      <c r="D181" s="102"/>
      <c r="E181" s="235"/>
      <c r="F181" s="125"/>
      <c r="G181" s="102"/>
      <c r="H181" s="102"/>
      <c r="I181" s="102"/>
      <c r="J181" s="236"/>
      <c r="K181" s="233"/>
      <c r="L181" s="237"/>
      <c r="M181" s="237"/>
      <c r="N181" s="238"/>
      <c r="O181" s="239"/>
    </row>
    <row r="182" spans="1:15" ht="12.75" customHeight="1" x14ac:dyDescent="0.2">
      <c r="A182" s="234"/>
      <c r="B182" s="234"/>
      <c r="C182" s="234"/>
      <c r="D182" s="102"/>
      <c r="E182" s="235"/>
      <c r="F182" s="125"/>
      <c r="G182" s="102"/>
      <c r="H182" s="102"/>
      <c r="I182" s="102"/>
      <c r="J182" s="236"/>
      <c r="K182" s="233"/>
      <c r="L182" s="237"/>
      <c r="M182" s="237"/>
      <c r="N182" s="238"/>
      <c r="O182" s="239"/>
    </row>
    <row r="183" spans="1:15" ht="12.75" customHeight="1" x14ac:dyDescent="0.2">
      <c r="A183" s="234"/>
      <c r="B183" s="234"/>
      <c r="C183" s="234"/>
      <c r="D183" s="102"/>
      <c r="E183" s="235"/>
      <c r="F183" s="125"/>
      <c r="G183" s="102"/>
      <c r="H183" s="102"/>
      <c r="I183" s="102"/>
      <c r="J183" s="236"/>
      <c r="K183" s="233"/>
      <c r="L183" s="237"/>
      <c r="M183" s="237"/>
      <c r="N183" s="238"/>
      <c r="O183" s="239"/>
    </row>
    <row r="184" spans="1:15" ht="12.75" customHeight="1" x14ac:dyDescent="0.2">
      <c r="A184" s="234"/>
      <c r="B184" s="234"/>
      <c r="C184" s="234"/>
      <c r="D184" s="102"/>
      <c r="E184" s="235"/>
      <c r="F184" s="125"/>
      <c r="G184" s="102"/>
      <c r="H184" s="102"/>
      <c r="I184" s="102"/>
      <c r="J184" s="236"/>
      <c r="K184" s="233"/>
      <c r="L184" s="237"/>
      <c r="M184" s="237"/>
      <c r="N184" s="238"/>
      <c r="O184" s="239"/>
    </row>
    <row r="185" spans="1:15" ht="12.75" customHeight="1" x14ac:dyDescent="0.2">
      <c r="A185" s="234"/>
      <c r="B185" s="234"/>
      <c r="C185" s="234"/>
      <c r="D185" s="102"/>
      <c r="E185" s="235"/>
      <c r="F185" s="125"/>
      <c r="G185" s="102"/>
      <c r="H185" s="102"/>
      <c r="I185" s="102"/>
      <c r="J185" s="236"/>
      <c r="K185" s="233"/>
      <c r="L185" s="237"/>
      <c r="M185" s="237"/>
      <c r="N185" s="238"/>
      <c r="O185" s="239"/>
    </row>
    <row r="186" spans="1:15" ht="12.75" customHeight="1" x14ac:dyDescent="0.2">
      <c r="A186" s="234"/>
      <c r="B186" s="234"/>
      <c r="C186" s="234"/>
      <c r="D186" s="102"/>
      <c r="E186" s="235"/>
      <c r="F186" s="125"/>
      <c r="G186" s="102"/>
      <c r="H186" s="102"/>
      <c r="I186" s="102"/>
      <c r="J186" s="236"/>
      <c r="K186" s="233"/>
      <c r="L186" s="237"/>
      <c r="M186" s="237"/>
      <c r="N186" s="238"/>
      <c r="O186" s="239"/>
    </row>
    <row r="187" spans="1:15" ht="12.75" customHeight="1" x14ac:dyDescent="0.2">
      <c r="A187" s="234"/>
      <c r="B187" s="234"/>
      <c r="C187" s="234"/>
      <c r="D187" s="102"/>
      <c r="E187" s="235"/>
      <c r="F187" s="125"/>
      <c r="G187" s="102"/>
      <c r="H187" s="102"/>
      <c r="I187" s="102"/>
      <c r="J187" s="236"/>
      <c r="K187" s="233"/>
      <c r="L187" s="237"/>
      <c r="M187" s="237"/>
      <c r="N187" s="238"/>
      <c r="O187" s="239"/>
    </row>
    <row r="188" spans="1:15" ht="12.75" customHeight="1" x14ac:dyDescent="0.2">
      <c r="A188" s="234"/>
      <c r="B188" s="234"/>
      <c r="C188" s="234"/>
      <c r="D188" s="102"/>
      <c r="E188" s="235"/>
      <c r="F188" s="125"/>
      <c r="G188" s="102"/>
      <c r="H188" s="102"/>
      <c r="I188" s="102"/>
      <c r="J188" s="236"/>
      <c r="K188" s="233"/>
      <c r="L188" s="237"/>
      <c r="M188" s="237"/>
      <c r="N188" s="238"/>
      <c r="O188" s="239"/>
    </row>
    <row r="189" spans="1:15" ht="12.75" customHeight="1" x14ac:dyDescent="0.2">
      <c r="A189" s="234"/>
      <c r="B189" s="234"/>
      <c r="C189" s="234"/>
      <c r="D189" s="102"/>
      <c r="E189" s="235"/>
      <c r="F189" s="125"/>
      <c r="G189" s="102"/>
      <c r="H189" s="102"/>
      <c r="I189" s="102"/>
      <c r="J189" s="236"/>
      <c r="K189" s="233"/>
      <c r="L189" s="237"/>
      <c r="M189" s="237"/>
      <c r="N189" s="238"/>
      <c r="O189" s="239"/>
    </row>
    <row r="190" spans="1:15" ht="12.75" customHeight="1" x14ac:dyDescent="0.2">
      <c r="A190" s="234"/>
      <c r="B190" s="234"/>
      <c r="C190" s="234"/>
      <c r="D190" s="102"/>
      <c r="E190" s="235"/>
      <c r="F190" s="125"/>
      <c r="G190" s="102"/>
      <c r="H190" s="102"/>
      <c r="I190" s="102"/>
      <c r="J190" s="236"/>
      <c r="K190" s="233"/>
      <c r="L190" s="237"/>
      <c r="M190" s="237"/>
      <c r="N190" s="238"/>
      <c r="O190" s="239"/>
    </row>
    <row r="191" spans="1:15" ht="12.75" customHeight="1" x14ac:dyDescent="0.2">
      <c r="A191" s="234"/>
      <c r="B191" s="234"/>
      <c r="C191" s="234"/>
      <c r="D191" s="102"/>
      <c r="E191" s="235"/>
      <c r="F191" s="125"/>
      <c r="G191" s="102"/>
      <c r="H191" s="102"/>
      <c r="I191" s="102"/>
      <c r="J191" s="236"/>
      <c r="K191" s="233"/>
      <c r="L191" s="237"/>
      <c r="M191" s="237"/>
      <c r="N191" s="238"/>
      <c r="O191" s="239"/>
    </row>
    <row r="192" spans="1:15" ht="12.75" customHeight="1" x14ac:dyDescent="0.2">
      <c r="A192" s="234"/>
      <c r="B192" s="234"/>
      <c r="C192" s="234"/>
      <c r="D192" s="102"/>
      <c r="E192" s="235"/>
      <c r="F192" s="125"/>
      <c r="G192" s="102"/>
      <c r="H192" s="102"/>
      <c r="I192" s="102"/>
      <c r="J192" s="236"/>
      <c r="K192" s="233"/>
      <c r="L192" s="237"/>
      <c r="M192" s="237"/>
      <c r="N192" s="238"/>
      <c r="O192" s="239"/>
    </row>
    <row r="193" spans="1:15" ht="12.75" customHeight="1" x14ac:dyDescent="0.2">
      <c r="A193" s="234"/>
      <c r="B193" s="234"/>
      <c r="C193" s="234"/>
      <c r="D193" s="102"/>
      <c r="E193" s="235"/>
      <c r="F193" s="125"/>
      <c r="G193" s="102"/>
      <c r="H193" s="102"/>
      <c r="I193" s="102"/>
      <c r="J193" s="236"/>
      <c r="K193" s="233"/>
      <c r="L193" s="237"/>
      <c r="M193" s="237"/>
      <c r="N193" s="238"/>
      <c r="O193" s="239"/>
    </row>
    <row r="194" spans="1:15" ht="12.75" customHeight="1" x14ac:dyDescent="0.2">
      <c r="A194" s="234"/>
      <c r="B194" s="234"/>
      <c r="C194" s="234"/>
      <c r="D194" s="102"/>
      <c r="E194" s="235"/>
      <c r="F194" s="125"/>
      <c r="G194" s="102"/>
      <c r="H194" s="102"/>
      <c r="I194" s="102"/>
      <c r="J194" s="236"/>
      <c r="K194" s="233"/>
      <c r="L194" s="237"/>
      <c r="M194" s="237"/>
      <c r="N194" s="238"/>
      <c r="O194" s="239"/>
    </row>
    <row r="195" spans="1:15" ht="12.75" customHeight="1" x14ac:dyDescent="0.2">
      <c r="A195" s="234"/>
      <c r="B195" s="234"/>
      <c r="C195" s="234"/>
      <c r="D195" s="102"/>
      <c r="E195" s="235"/>
      <c r="F195" s="125"/>
      <c r="G195" s="102"/>
      <c r="H195" s="102"/>
      <c r="I195" s="102"/>
      <c r="J195" s="236"/>
      <c r="K195" s="233"/>
      <c r="L195" s="237"/>
      <c r="M195" s="237"/>
      <c r="N195" s="238"/>
      <c r="O195" s="239"/>
    </row>
    <row r="196" spans="1:15" ht="12.75" customHeight="1" x14ac:dyDescent="0.2">
      <c r="A196" s="234"/>
      <c r="B196" s="234"/>
      <c r="C196" s="234"/>
      <c r="D196" s="102"/>
      <c r="E196" s="235"/>
      <c r="F196" s="125"/>
      <c r="G196" s="102"/>
      <c r="H196" s="102"/>
      <c r="I196" s="102"/>
      <c r="J196" s="236"/>
      <c r="K196" s="233"/>
      <c r="L196" s="237"/>
      <c r="M196" s="237"/>
      <c r="N196" s="238"/>
      <c r="O196" s="239"/>
    </row>
    <row r="197" spans="1:15" ht="12.75" customHeight="1" x14ac:dyDescent="0.2">
      <c r="A197" s="234"/>
      <c r="B197" s="234"/>
      <c r="C197" s="234"/>
      <c r="D197" s="102"/>
      <c r="E197" s="235"/>
      <c r="F197" s="125"/>
      <c r="G197" s="102"/>
      <c r="H197" s="102"/>
      <c r="I197" s="102"/>
      <c r="J197" s="236"/>
      <c r="K197" s="233"/>
      <c r="L197" s="237"/>
      <c r="M197" s="237"/>
      <c r="N197" s="238"/>
      <c r="O197" s="239"/>
    </row>
    <row r="198" spans="1:15" ht="12.75" customHeight="1" x14ac:dyDescent="0.2">
      <c r="A198" s="234"/>
      <c r="B198" s="234"/>
      <c r="C198" s="234"/>
      <c r="D198" s="102"/>
      <c r="E198" s="235"/>
      <c r="F198" s="125"/>
      <c r="G198" s="102"/>
      <c r="H198" s="102"/>
      <c r="I198" s="102"/>
      <c r="J198" s="236"/>
      <c r="K198" s="233"/>
      <c r="L198" s="237"/>
      <c r="M198" s="237"/>
      <c r="N198" s="238"/>
      <c r="O198" s="239"/>
    </row>
    <row r="199" spans="1:15" ht="12.75" customHeight="1" x14ac:dyDescent="0.2">
      <c r="A199" s="234"/>
      <c r="B199" s="234"/>
      <c r="C199" s="234"/>
      <c r="D199" s="102"/>
      <c r="E199" s="235"/>
      <c r="F199" s="125"/>
      <c r="G199" s="102"/>
      <c r="H199" s="102"/>
      <c r="I199" s="102"/>
      <c r="J199" s="236"/>
      <c r="K199" s="233"/>
      <c r="L199" s="237"/>
      <c r="M199" s="237"/>
      <c r="N199" s="238"/>
      <c r="O199" s="239"/>
    </row>
    <row r="200" spans="1:15" ht="12.75" customHeight="1" x14ac:dyDescent="0.2">
      <c r="A200" s="234"/>
      <c r="B200" s="234"/>
      <c r="C200" s="234"/>
      <c r="D200" s="102"/>
      <c r="E200" s="235"/>
      <c r="F200" s="125"/>
      <c r="G200" s="102"/>
      <c r="H200" s="102"/>
      <c r="I200" s="102"/>
      <c r="J200" s="236"/>
      <c r="K200" s="233"/>
      <c r="L200" s="237"/>
      <c r="M200" s="237"/>
      <c r="N200" s="238"/>
      <c r="O200" s="239"/>
    </row>
    <row r="201" spans="1:15" ht="12.75" customHeight="1" x14ac:dyDescent="0.2">
      <c r="A201" s="234"/>
      <c r="B201" s="234"/>
      <c r="C201" s="234"/>
      <c r="D201" s="102"/>
      <c r="E201" s="235"/>
      <c r="F201" s="125"/>
      <c r="G201" s="102"/>
      <c r="H201" s="102"/>
      <c r="I201" s="102"/>
      <c r="J201" s="236"/>
      <c r="K201" s="233"/>
      <c r="L201" s="237"/>
      <c r="M201" s="237"/>
      <c r="N201" s="238"/>
      <c r="O201" s="239"/>
    </row>
    <row r="202" spans="1:15" ht="12.75" customHeight="1" x14ac:dyDescent="0.2">
      <c r="A202" s="234"/>
      <c r="B202" s="234"/>
      <c r="C202" s="234"/>
      <c r="D202" s="102"/>
      <c r="E202" s="235"/>
      <c r="F202" s="125"/>
      <c r="G202" s="102"/>
      <c r="H202" s="102"/>
      <c r="I202" s="102"/>
      <c r="J202" s="236"/>
      <c r="K202" s="233"/>
      <c r="L202" s="237"/>
      <c r="M202" s="237"/>
      <c r="N202" s="238"/>
      <c r="O202" s="239"/>
    </row>
    <row r="203" spans="1:15" ht="12.75" customHeight="1" x14ac:dyDescent="0.2">
      <c r="A203" s="234"/>
      <c r="B203" s="234"/>
      <c r="C203" s="234"/>
      <c r="D203" s="102"/>
      <c r="E203" s="235"/>
      <c r="F203" s="125"/>
      <c r="G203" s="102"/>
      <c r="H203" s="102"/>
      <c r="I203" s="102"/>
      <c r="J203" s="236"/>
      <c r="K203" s="233"/>
      <c r="L203" s="237"/>
      <c r="M203" s="237"/>
      <c r="N203" s="238"/>
      <c r="O203" s="239"/>
    </row>
    <row r="204" spans="1:15" ht="12.75" customHeight="1" x14ac:dyDescent="0.2">
      <c r="A204" s="234"/>
      <c r="B204" s="234"/>
      <c r="C204" s="234"/>
      <c r="D204" s="102"/>
      <c r="E204" s="235"/>
      <c r="F204" s="125"/>
      <c r="G204" s="102"/>
      <c r="H204" s="102"/>
      <c r="I204" s="102"/>
      <c r="J204" s="236"/>
      <c r="K204" s="233"/>
      <c r="L204" s="237"/>
      <c r="M204" s="237"/>
      <c r="N204" s="238"/>
      <c r="O204" s="239"/>
    </row>
    <row r="205" spans="1:15" ht="12.75" customHeight="1" x14ac:dyDescent="0.2">
      <c r="A205" s="234"/>
      <c r="B205" s="234"/>
      <c r="C205" s="234"/>
      <c r="D205" s="102"/>
      <c r="E205" s="235"/>
      <c r="F205" s="125"/>
      <c r="G205" s="102"/>
      <c r="H205" s="102"/>
      <c r="I205" s="102"/>
      <c r="J205" s="236"/>
      <c r="K205" s="233"/>
      <c r="L205" s="237"/>
      <c r="M205" s="237"/>
      <c r="N205" s="238"/>
      <c r="O205" s="239"/>
    </row>
    <row r="206" spans="1:15" ht="12.75" customHeight="1" x14ac:dyDescent="0.2">
      <c r="A206" s="234"/>
      <c r="B206" s="234"/>
      <c r="C206" s="234"/>
      <c r="D206" s="102"/>
      <c r="E206" s="235"/>
      <c r="F206" s="125"/>
      <c r="G206" s="102"/>
      <c r="H206" s="102"/>
      <c r="I206" s="102"/>
      <c r="J206" s="236"/>
      <c r="K206" s="233"/>
      <c r="L206" s="237"/>
      <c r="M206" s="237"/>
      <c r="N206" s="238"/>
      <c r="O206" s="239"/>
    </row>
    <row r="207" spans="1:15" ht="12.75" customHeight="1" x14ac:dyDescent="0.2">
      <c r="A207" s="234"/>
      <c r="B207" s="234"/>
      <c r="C207" s="234"/>
      <c r="D207" s="102"/>
      <c r="E207" s="235"/>
      <c r="F207" s="125"/>
      <c r="G207" s="102"/>
      <c r="H207" s="102"/>
      <c r="I207" s="102"/>
      <c r="J207" s="236"/>
      <c r="K207" s="233"/>
      <c r="L207" s="237"/>
      <c r="M207" s="237"/>
      <c r="N207" s="238"/>
      <c r="O207" s="239"/>
    </row>
    <row r="208" spans="1:15" ht="12.75" customHeight="1" x14ac:dyDescent="0.2">
      <c r="A208" s="234"/>
      <c r="B208" s="234"/>
      <c r="C208" s="234"/>
      <c r="D208" s="102"/>
      <c r="E208" s="235"/>
      <c r="F208" s="125"/>
      <c r="G208" s="102"/>
      <c r="H208" s="102"/>
      <c r="I208" s="102"/>
      <c r="J208" s="236"/>
      <c r="K208" s="233"/>
      <c r="L208" s="237"/>
      <c r="M208" s="237"/>
      <c r="N208" s="238"/>
      <c r="O208" s="239"/>
    </row>
    <row r="209" spans="1:15" ht="12.75" customHeight="1" x14ac:dyDescent="0.2">
      <c r="A209" s="234"/>
      <c r="B209" s="234"/>
      <c r="C209" s="234"/>
      <c r="D209" s="102"/>
      <c r="E209" s="235"/>
      <c r="F209" s="125"/>
      <c r="G209" s="102"/>
      <c r="H209" s="102"/>
      <c r="I209" s="102"/>
      <c r="J209" s="236"/>
      <c r="K209" s="233"/>
      <c r="L209" s="237"/>
      <c r="M209" s="237"/>
      <c r="N209" s="238"/>
      <c r="O209" s="239"/>
    </row>
    <row r="210" spans="1:15" ht="12.75" customHeight="1" x14ac:dyDescent="0.2">
      <c r="A210" s="234"/>
      <c r="B210" s="234"/>
      <c r="C210" s="234"/>
      <c r="D210" s="102"/>
      <c r="E210" s="235"/>
      <c r="F210" s="125"/>
      <c r="G210" s="102"/>
      <c r="H210" s="102"/>
      <c r="I210" s="102"/>
      <c r="J210" s="236"/>
      <c r="K210" s="233"/>
      <c r="L210" s="237"/>
      <c r="M210" s="237"/>
      <c r="N210" s="238"/>
      <c r="O210" s="239"/>
    </row>
    <row r="211" spans="1:15" ht="12.75" customHeight="1" x14ac:dyDescent="0.2">
      <c r="A211" s="234"/>
      <c r="B211" s="234"/>
      <c r="C211" s="234"/>
      <c r="D211" s="102"/>
      <c r="E211" s="235"/>
      <c r="F211" s="125"/>
      <c r="G211" s="102"/>
      <c r="H211" s="102"/>
      <c r="I211" s="102"/>
      <c r="J211" s="236"/>
      <c r="K211" s="233"/>
      <c r="L211" s="237"/>
      <c r="M211" s="237"/>
      <c r="N211" s="238"/>
      <c r="O211" s="239"/>
    </row>
    <row r="212" spans="1:15" ht="12.75" customHeight="1" x14ac:dyDescent="0.2">
      <c r="A212" s="234"/>
      <c r="B212" s="234"/>
      <c r="C212" s="234"/>
      <c r="D212" s="102"/>
      <c r="E212" s="235"/>
      <c r="F212" s="125"/>
      <c r="G212" s="102"/>
      <c r="H212" s="102"/>
      <c r="I212" s="102"/>
      <c r="J212" s="236"/>
      <c r="K212" s="233"/>
      <c r="L212" s="237"/>
      <c r="M212" s="237"/>
      <c r="N212" s="238"/>
      <c r="O212" s="239"/>
    </row>
    <row r="213" spans="1:15" ht="12.75" customHeight="1" x14ac:dyDescent="0.2">
      <c r="A213" s="234"/>
      <c r="B213" s="234"/>
      <c r="C213" s="234"/>
      <c r="D213" s="102"/>
      <c r="E213" s="235"/>
      <c r="F213" s="125"/>
      <c r="G213" s="102"/>
      <c r="H213" s="102"/>
      <c r="I213" s="102"/>
      <c r="J213" s="236"/>
      <c r="K213" s="233"/>
      <c r="L213" s="237"/>
      <c r="M213" s="237"/>
      <c r="N213" s="238"/>
      <c r="O213" s="239"/>
    </row>
    <row r="214" spans="1:15" ht="12.75" customHeight="1" x14ac:dyDescent="0.2">
      <c r="A214" s="234"/>
      <c r="B214" s="234"/>
      <c r="C214" s="234"/>
      <c r="D214" s="102"/>
      <c r="E214" s="235"/>
      <c r="F214" s="125"/>
      <c r="G214" s="102"/>
      <c r="H214" s="102"/>
      <c r="I214" s="102"/>
      <c r="J214" s="236"/>
      <c r="K214" s="233"/>
      <c r="L214" s="237"/>
      <c r="M214" s="237"/>
      <c r="N214" s="238"/>
      <c r="O214" s="239"/>
    </row>
    <row r="215" spans="1:15" ht="12.75" customHeight="1" x14ac:dyDescent="0.2">
      <c r="A215" s="234"/>
      <c r="B215" s="234"/>
      <c r="C215" s="234"/>
      <c r="D215" s="102"/>
      <c r="E215" s="235"/>
      <c r="F215" s="125"/>
      <c r="G215" s="102"/>
      <c r="H215" s="102"/>
      <c r="I215" s="102"/>
      <c r="J215" s="236"/>
      <c r="K215" s="233"/>
      <c r="L215" s="237"/>
      <c r="M215" s="237"/>
      <c r="N215" s="238"/>
      <c r="O215" s="239"/>
    </row>
    <row r="216" spans="1:15" ht="12.75" customHeight="1" x14ac:dyDescent="0.2">
      <c r="A216" s="234"/>
      <c r="B216" s="234"/>
      <c r="C216" s="234"/>
      <c r="D216" s="102"/>
      <c r="E216" s="235"/>
      <c r="F216" s="125"/>
      <c r="G216" s="102"/>
      <c r="H216" s="102"/>
      <c r="I216" s="102"/>
      <c r="J216" s="236"/>
      <c r="K216" s="233"/>
      <c r="L216" s="237"/>
      <c r="M216" s="237"/>
      <c r="N216" s="238"/>
      <c r="O216" s="239"/>
    </row>
    <row r="217" spans="1:15" ht="12.75" customHeight="1" x14ac:dyDescent="0.2">
      <c r="A217" s="234"/>
      <c r="B217" s="234"/>
      <c r="C217" s="234"/>
      <c r="D217" s="102"/>
      <c r="E217" s="235"/>
      <c r="F217" s="125"/>
      <c r="G217" s="102"/>
      <c r="H217" s="102"/>
      <c r="I217" s="102"/>
      <c r="J217" s="236"/>
      <c r="K217" s="233"/>
      <c r="L217" s="237"/>
      <c r="M217" s="237"/>
      <c r="N217" s="238"/>
      <c r="O217" s="239"/>
    </row>
    <row r="218" spans="1:15" ht="12.75" customHeight="1" x14ac:dyDescent="0.2">
      <c r="A218" s="234"/>
      <c r="B218" s="234"/>
      <c r="C218" s="234"/>
      <c r="D218" s="102"/>
      <c r="E218" s="235"/>
      <c r="F218" s="125"/>
      <c r="G218" s="102"/>
      <c r="H218" s="102"/>
      <c r="I218" s="102"/>
      <c r="J218" s="236"/>
      <c r="K218" s="233"/>
      <c r="L218" s="237"/>
      <c r="M218" s="237"/>
      <c r="N218" s="238"/>
      <c r="O218" s="239"/>
    </row>
    <row r="219" spans="1:15" ht="12.75" customHeight="1" x14ac:dyDescent="0.2">
      <c r="A219" s="234"/>
      <c r="B219" s="234"/>
      <c r="C219" s="234"/>
      <c r="D219" s="102"/>
      <c r="E219" s="235"/>
      <c r="F219" s="125"/>
      <c r="G219" s="102"/>
      <c r="H219" s="102"/>
      <c r="I219" s="102"/>
      <c r="J219" s="236"/>
      <c r="K219" s="233"/>
      <c r="L219" s="237"/>
      <c r="M219" s="237"/>
      <c r="N219" s="238"/>
      <c r="O219" s="239"/>
    </row>
    <row r="220" spans="1:15" ht="12.75" customHeight="1" x14ac:dyDescent="0.2">
      <c r="A220" s="234"/>
      <c r="B220" s="234"/>
      <c r="C220" s="234"/>
      <c r="D220" s="102"/>
      <c r="E220" s="235"/>
      <c r="F220" s="125"/>
      <c r="G220" s="102"/>
      <c r="H220" s="102"/>
      <c r="I220" s="102"/>
      <c r="J220" s="236"/>
      <c r="K220" s="233"/>
      <c r="L220" s="237"/>
      <c r="M220" s="237"/>
      <c r="N220" s="238"/>
      <c r="O220" s="239"/>
    </row>
    <row r="221" spans="1:15" ht="12.75" customHeight="1" x14ac:dyDescent="0.2">
      <c r="A221" s="234"/>
      <c r="B221" s="234"/>
      <c r="C221" s="234"/>
      <c r="D221" s="102"/>
      <c r="E221" s="235"/>
      <c r="F221" s="125"/>
      <c r="G221" s="102"/>
      <c r="H221" s="102"/>
      <c r="I221" s="102"/>
      <c r="J221" s="236"/>
      <c r="K221" s="233"/>
      <c r="L221" s="237"/>
      <c r="M221" s="237"/>
      <c r="N221" s="238"/>
      <c r="O221" s="239"/>
    </row>
    <row r="222" spans="1:15" ht="12.75" customHeight="1" x14ac:dyDescent="0.2">
      <c r="A222" s="234"/>
      <c r="B222" s="234"/>
      <c r="C222" s="234"/>
      <c r="D222" s="102"/>
      <c r="E222" s="235"/>
      <c r="F222" s="125"/>
      <c r="G222" s="102"/>
      <c r="H222" s="102"/>
      <c r="I222" s="102"/>
      <c r="J222" s="236"/>
      <c r="K222" s="233"/>
      <c r="L222" s="237"/>
      <c r="M222" s="237"/>
      <c r="N222" s="238"/>
      <c r="O222" s="239"/>
    </row>
    <row r="223" spans="1:15" ht="12.75" customHeight="1" x14ac:dyDescent="0.2">
      <c r="A223" s="234"/>
      <c r="B223" s="234"/>
      <c r="C223" s="234"/>
      <c r="D223" s="102"/>
      <c r="E223" s="235"/>
      <c r="F223" s="125"/>
      <c r="G223" s="102"/>
      <c r="H223" s="102"/>
      <c r="I223" s="102"/>
      <c r="J223" s="236"/>
      <c r="K223" s="233"/>
      <c r="L223" s="237"/>
      <c r="M223" s="237"/>
      <c r="N223" s="238"/>
      <c r="O223" s="239"/>
    </row>
    <row r="224" spans="1:15" ht="12.75" customHeight="1" x14ac:dyDescent="0.2">
      <c r="A224" s="234"/>
      <c r="B224" s="234"/>
      <c r="C224" s="234"/>
      <c r="D224" s="102"/>
      <c r="E224" s="235"/>
      <c r="F224" s="125"/>
      <c r="G224" s="102"/>
      <c r="H224" s="102"/>
      <c r="I224" s="102"/>
      <c r="J224" s="236"/>
      <c r="K224" s="233"/>
      <c r="L224" s="237"/>
      <c r="M224" s="237"/>
      <c r="N224" s="238"/>
      <c r="O224" s="239"/>
    </row>
    <row r="225" spans="1:15" ht="12.75" customHeight="1" x14ac:dyDescent="0.2">
      <c r="A225" s="234"/>
      <c r="B225" s="234"/>
      <c r="C225" s="234"/>
      <c r="D225" s="102"/>
      <c r="E225" s="235"/>
      <c r="F225" s="125"/>
      <c r="G225" s="102"/>
      <c r="H225" s="102"/>
      <c r="I225" s="102"/>
      <c r="J225" s="236"/>
      <c r="K225" s="233"/>
      <c r="L225" s="237"/>
      <c r="M225" s="237"/>
      <c r="N225" s="238"/>
      <c r="O225" s="239"/>
    </row>
    <row r="226" spans="1:15" ht="12.75" customHeight="1" x14ac:dyDescent="0.2">
      <c r="A226" s="234"/>
      <c r="B226" s="234"/>
      <c r="C226" s="234"/>
      <c r="D226" s="102"/>
      <c r="E226" s="235"/>
      <c r="F226" s="125"/>
      <c r="G226" s="102"/>
      <c r="H226" s="102"/>
      <c r="I226" s="102"/>
      <c r="J226" s="236"/>
      <c r="K226" s="233"/>
      <c r="L226" s="237"/>
      <c r="M226" s="237"/>
      <c r="N226" s="238"/>
      <c r="O226" s="239"/>
    </row>
    <row r="227" spans="1:15" ht="12.75" customHeight="1" x14ac:dyDescent="0.2">
      <c r="A227" s="234"/>
      <c r="B227" s="234"/>
      <c r="C227" s="234"/>
      <c r="D227" s="102"/>
      <c r="E227" s="235"/>
      <c r="F227" s="125"/>
      <c r="G227" s="102"/>
      <c r="H227" s="102"/>
      <c r="I227" s="102"/>
      <c r="J227" s="236"/>
      <c r="K227" s="233"/>
      <c r="L227" s="237"/>
      <c r="M227" s="237"/>
      <c r="N227" s="238"/>
      <c r="O227" s="239"/>
    </row>
    <row r="228" spans="1:15" ht="12.75" customHeight="1" x14ac:dyDescent="0.2">
      <c r="A228" s="234"/>
      <c r="B228" s="234"/>
      <c r="C228" s="234"/>
      <c r="D228" s="102"/>
      <c r="E228" s="235"/>
      <c r="F228" s="125"/>
      <c r="G228" s="102"/>
      <c r="H228" s="102"/>
      <c r="I228" s="102"/>
      <c r="J228" s="236"/>
      <c r="K228" s="233"/>
      <c r="L228" s="237"/>
      <c r="M228" s="237"/>
      <c r="N228" s="238"/>
      <c r="O228" s="239"/>
    </row>
    <row r="229" spans="1:15" ht="12.75" customHeight="1" x14ac:dyDescent="0.2">
      <c r="A229" s="234"/>
      <c r="B229" s="234"/>
      <c r="C229" s="234"/>
      <c r="D229" s="102"/>
      <c r="E229" s="235"/>
      <c r="F229" s="125"/>
      <c r="G229" s="102"/>
      <c r="H229" s="102"/>
      <c r="I229" s="102"/>
      <c r="J229" s="236"/>
      <c r="K229" s="233"/>
      <c r="L229" s="237"/>
      <c r="M229" s="237"/>
      <c r="N229" s="238"/>
      <c r="O229" s="239"/>
    </row>
    <row r="230" spans="1:15" ht="12.75" customHeight="1" x14ac:dyDescent="0.2">
      <c r="A230" s="234"/>
      <c r="B230" s="234"/>
      <c r="C230" s="234"/>
      <c r="D230" s="102"/>
      <c r="E230" s="235"/>
      <c r="F230" s="125"/>
      <c r="G230" s="102"/>
      <c r="H230" s="102"/>
      <c r="I230" s="102"/>
      <c r="J230" s="236"/>
      <c r="K230" s="233"/>
      <c r="L230" s="237"/>
      <c r="M230" s="237"/>
      <c r="N230" s="238"/>
      <c r="O230" s="239"/>
    </row>
    <row r="231" spans="1:15" ht="12.75" customHeight="1" x14ac:dyDescent="0.2">
      <c r="A231" s="234"/>
      <c r="B231" s="234"/>
      <c r="C231" s="234"/>
      <c r="D231" s="102"/>
      <c r="E231" s="235"/>
      <c r="F231" s="125"/>
      <c r="G231" s="102"/>
      <c r="H231" s="102"/>
      <c r="I231" s="102"/>
      <c r="J231" s="236"/>
      <c r="K231" s="233"/>
      <c r="L231" s="237"/>
      <c r="M231" s="237"/>
      <c r="N231" s="238"/>
      <c r="O231" s="239"/>
    </row>
    <row r="232" spans="1:15" ht="12.75" customHeight="1" x14ac:dyDescent="0.2">
      <c r="A232" s="234"/>
      <c r="B232" s="234"/>
      <c r="C232" s="234"/>
      <c r="D232" s="102"/>
      <c r="E232" s="235"/>
      <c r="F232" s="125"/>
      <c r="G232" s="102"/>
      <c r="H232" s="102"/>
      <c r="I232" s="102"/>
      <c r="J232" s="236"/>
      <c r="K232" s="233"/>
      <c r="L232" s="237"/>
      <c r="M232" s="237"/>
      <c r="N232" s="238"/>
      <c r="O232" s="239"/>
    </row>
    <row r="233" spans="1:15" ht="12.75" customHeight="1" x14ac:dyDescent="0.2">
      <c r="A233" s="234"/>
      <c r="B233" s="234"/>
      <c r="C233" s="234"/>
      <c r="D233" s="102"/>
      <c r="E233" s="235"/>
      <c r="F233" s="125"/>
      <c r="G233" s="102"/>
      <c r="H233" s="102"/>
      <c r="I233" s="102"/>
      <c r="J233" s="236"/>
      <c r="K233" s="233"/>
      <c r="L233" s="237"/>
      <c r="M233" s="237"/>
      <c r="N233" s="238"/>
      <c r="O233" s="239"/>
    </row>
    <row r="234" spans="1:15" ht="12.75" customHeight="1" x14ac:dyDescent="0.2">
      <c r="A234" s="234"/>
      <c r="B234" s="234"/>
      <c r="C234" s="234"/>
      <c r="D234" s="102"/>
      <c r="E234" s="235"/>
      <c r="F234" s="125"/>
      <c r="G234" s="102"/>
      <c r="H234" s="102"/>
      <c r="I234" s="102"/>
      <c r="J234" s="236"/>
      <c r="K234" s="233"/>
      <c r="L234" s="237"/>
      <c r="M234" s="237"/>
      <c r="N234" s="238"/>
      <c r="O234" s="239"/>
    </row>
    <row r="235" spans="1:15" ht="12.75" customHeight="1" x14ac:dyDescent="0.2">
      <c r="A235" s="234"/>
      <c r="B235" s="234"/>
      <c r="C235" s="234"/>
      <c r="D235" s="102"/>
      <c r="E235" s="235"/>
      <c r="F235" s="125"/>
      <c r="G235" s="102"/>
      <c r="H235" s="102"/>
      <c r="I235" s="102"/>
      <c r="J235" s="236"/>
      <c r="K235" s="233"/>
      <c r="L235" s="237"/>
      <c r="M235" s="237"/>
      <c r="N235" s="238"/>
      <c r="O235" s="239"/>
    </row>
    <row r="236" spans="1:15" ht="12.75" customHeight="1" x14ac:dyDescent="0.2">
      <c r="A236" s="234"/>
      <c r="B236" s="234"/>
      <c r="C236" s="234"/>
      <c r="D236" s="102"/>
      <c r="E236" s="235"/>
      <c r="F236" s="125"/>
      <c r="G236" s="102"/>
      <c r="H236" s="102"/>
      <c r="I236" s="102"/>
      <c r="J236" s="236"/>
      <c r="K236" s="233"/>
      <c r="L236" s="237"/>
      <c r="M236" s="237"/>
      <c r="N236" s="238"/>
      <c r="O236" s="239"/>
    </row>
    <row r="237" spans="1:15" ht="12.75" customHeight="1" x14ac:dyDescent="0.2">
      <c r="A237" s="234"/>
      <c r="B237" s="234"/>
      <c r="C237" s="234"/>
      <c r="D237" s="102"/>
      <c r="E237" s="235"/>
      <c r="F237" s="125"/>
      <c r="G237" s="102"/>
      <c r="H237" s="102"/>
      <c r="I237" s="102"/>
      <c r="J237" s="236"/>
      <c r="K237" s="233"/>
      <c r="L237" s="237"/>
      <c r="M237" s="237"/>
      <c r="N237" s="238"/>
      <c r="O237" s="239"/>
    </row>
    <row r="238" spans="1:15" ht="12.75" customHeight="1" x14ac:dyDescent="0.2">
      <c r="A238" s="234"/>
      <c r="B238" s="234"/>
      <c r="C238" s="234"/>
      <c r="D238" s="102"/>
      <c r="E238" s="235"/>
      <c r="F238" s="125"/>
      <c r="G238" s="102"/>
      <c r="H238" s="102"/>
      <c r="I238" s="102"/>
      <c r="J238" s="236"/>
      <c r="K238" s="233"/>
      <c r="L238" s="237"/>
      <c r="M238" s="237"/>
      <c r="N238" s="238"/>
      <c r="O238" s="239"/>
    </row>
    <row r="239" spans="1:15" ht="12.75" customHeight="1" x14ac:dyDescent="0.2">
      <c r="A239" s="234"/>
      <c r="B239" s="234"/>
      <c r="C239" s="234"/>
      <c r="D239" s="102"/>
      <c r="E239" s="235"/>
      <c r="F239" s="125"/>
      <c r="G239" s="102"/>
      <c r="H239" s="102"/>
      <c r="I239" s="102"/>
      <c r="J239" s="236"/>
      <c r="K239" s="233"/>
      <c r="L239" s="237"/>
      <c r="M239" s="237"/>
      <c r="N239" s="238"/>
      <c r="O239" s="239"/>
    </row>
    <row r="240" spans="1:15" ht="12.75" customHeight="1" x14ac:dyDescent="0.2">
      <c r="A240" s="234"/>
      <c r="B240" s="234"/>
      <c r="C240" s="234"/>
      <c r="D240" s="102"/>
      <c r="E240" s="235"/>
      <c r="F240" s="125"/>
      <c r="G240" s="102"/>
      <c r="H240" s="102"/>
      <c r="I240" s="102"/>
      <c r="J240" s="236"/>
      <c r="K240" s="233"/>
      <c r="L240" s="237"/>
      <c r="M240" s="237"/>
      <c r="N240" s="238"/>
      <c r="O240" s="239"/>
    </row>
    <row r="241" spans="1:15" ht="12.75" customHeight="1" x14ac:dyDescent="0.2">
      <c r="A241" s="234"/>
      <c r="B241" s="234"/>
      <c r="C241" s="234"/>
      <c r="D241" s="102"/>
      <c r="E241" s="235"/>
      <c r="F241" s="125"/>
      <c r="G241" s="102"/>
      <c r="H241" s="102"/>
      <c r="I241" s="102"/>
      <c r="J241" s="236"/>
      <c r="K241" s="233"/>
      <c r="L241" s="237"/>
      <c r="M241" s="237"/>
      <c r="N241" s="238"/>
      <c r="O241" s="239"/>
    </row>
    <row r="242" spans="1:15" ht="12.75" customHeight="1" x14ac:dyDescent="0.2">
      <c r="A242" s="234"/>
      <c r="B242" s="234"/>
      <c r="C242" s="234"/>
      <c r="D242" s="102"/>
      <c r="E242" s="235"/>
      <c r="F242" s="125"/>
      <c r="G242" s="102"/>
      <c r="H242" s="102"/>
      <c r="I242" s="102"/>
      <c r="J242" s="236"/>
      <c r="K242" s="233"/>
      <c r="L242" s="237"/>
      <c r="M242" s="237"/>
      <c r="N242" s="238"/>
      <c r="O242" s="239"/>
    </row>
    <row r="243" spans="1:15" ht="12.75" customHeight="1" x14ac:dyDescent="0.2">
      <c r="A243" s="234"/>
      <c r="B243" s="234"/>
      <c r="C243" s="234"/>
      <c r="D243" s="102"/>
      <c r="E243" s="235"/>
      <c r="F243" s="125"/>
      <c r="G243" s="102"/>
      <c r="H243" s="102"/>
      <c r="I243" s="102"/>
      <c r="J243" s="236"/>
      <c r="K243" s="233"/>
      <c r="L243" s="237"/>
      <c r="M243" s="237"/>
      <c r="N243" s="238"/>
      <c r="O243" s="239"/>
    </row>
    <row r="244" spans="1:15" ht="12.75" customHeight="1" x14ac:dyDescent="0.2">
      <c r="A244" s="234"/>
      <c r="B244" s="234"/>
      <c r="C244" s="234"/>
      <c r="D244" s="102"/>
      <c r="E244" s="235"/>
      <c r="F244" s="125"/>
      <c r="G244" s="102"/>
      <c r="H244" s="102"/>
      <c r="I244" s="102"/>
      <c r="J244" s="236"/>
      <c r="K244" s="233"/>
      <c r="L244" s="237"/>
      <c r="M244" s="237"/>
      <c r="N244" s="238"/>
      <c r="O244" s="239"/>
    </row>
    <row r="245" spans="1:15" ht="12.75" customHeight="1" x14ac:dyDescent="0.2">
      <c r="A245" s="234"/>
      <c r="B245" s="234"/>
      <c r="C245" s="234"/>
      <c r="D245" s="102"/>
      <c r="E245" s="235"/>
      <c r="F245" s="125"/>
      <c r="G245" s="102"/>
      <c r="H245" s="102"/>
      <c r="I245" s="102"/>
      <c r="J245" s="236"/>
      <c r="K245" s="233"/>
      <c r="L245" s="237"/>
      <c r="M245" s="237"/>
      <c r="N245" s="238"/>
      <c r="O245" s="239"/>
    </row>
    <row r="246" spans="1:15" ht="12.75" customHeight="1" x14ac:dyDescent="0.2">
      <c r="A246" s="234"/>
      <c r="B246" s="234"/>
      <c r="C246" s="234"/>
      <c r="D246" s="102"/>
      <c r="E246" s="235"/>
      <c r="F246" s="125"/>
      <c r="G246" s="102"/>
      <c r="H246" s="102"/>
      <c r="I246" s="102"/>
      <c r="J246" s="236"/>
      <c r="K246" s="233"/>
      <c r="L246" s="237"/>
      <c r="M246" s="237"/>
      <c r="N246" s="238"/>
      <c r="O246" s="239"/>
    </row>
    <row r="247" spans="1:15" ht="12.75" customHeight="1" x14ac:dyDescent="0.2">
      <c r="A247" s="234"/>
      <c r="B247" s="234"/>
      <c r="C247" s="234"/>
      <c r="D247" s="102"/>
      <c r="E247" s="235"/>
      <c r="F247" s="125"/>
      <c r="G247" s="102"/>
      <c r="H247" s="102"/>
      <c r="I247" s="102"/>
      <c r="J247" s="236"/>
      <c r="K247" s="233"/>
      <c r="L247" s="237"/>
      <c r="M247" s="237"/>
      <c r="N247" s="238"/>
      <c r="O247" s="239"/>
    </row>
    <row r="248" spans="1:15" ht="12.75" customHeight="1" x14ac:dyDescent="0.2">
      <c r="A248" s="234"/>
      <c r="B248" s="234"/>
      <c r="C248" s="234"/>
      <c r="D248" s="102"/>
      <c r="E248" s="235"/>
      <c r="F248" s="125"/>
      <c r="G248" s="102"/>
      <c r="H248" s="102"/>
      <c r="I248" s="102"/>
      <c r="J248" s="236"/>
      <c r="K248" s="233"/>
      <c r="L248" s="237"/>
      <c r="M248" s="237"/>
      <c r="N248" s="238"/>
      <c r="O248" s="239"/>
    </row>
    <row r="249" spans="1:15" ht="12.75" customHeight="1" x14ac:dyDescent="0.2">
      <c r="A249" s="234"/>
      <c r="B249" s="234"/>
      <c r="C249" s="234"/>
      <c r="D249" s="102"/>
      <c r="E249" s="235"/>
      <c r="F249" s="125"/>
      <c r="G249" s="102"/>
      <c r="H249" s="102"/>
      <c r="I249" s="102"/>
      <c r="J249" s="236"/>
      <c r="K249" s="233"/>
      <c r="L249" s="237"/>
      <c r="M249" s="237"/>
      <c r="N249" s="238"/>
      <c r="O249" s="239"/>
    </row>
    <row r="250" spans="1:15" ht="12.75" customHeight="1" x14ac:dyDescent="0.2">
      <c r="A250" s="234"/>
      <c r="B250" s="234"/>
      <c r="C250" s="234"/>
      <c r="D250" s="102"/>
      <c r="E250" s="235"/>
      <c r="F250" s="125"/>
      <c r="G250" s="102"/>
      <c r="H250" s="102"/>
      <c r="I250" s="102"/>
      <c r="J250" s="236"/>
      <c r="K250" s="233"/>
      <c r="L250" s="237"/>
      <c r="M250" s="237"/>
      <c r="N250" s="238"/>
      <c r="O250" s="239"/>
    </row>
    <row r="251" spans="1:15" ht="12.75" customHeight="1" x14ac:dyDescent="0.2">
      <c r="A251" s="234"/>
      <c r="B251" s="234"/>
      <c r="C251" s="234"/>
      <c r="D251" s="102"/>
      <c r="E251" s="235"/>
      <c r="F251" s="125"/>
      <c r="G251" s="102"/>
      <c r="H251" s="102"/>
      <c r="I251" s="102"/>
      <c r="J251" s="236"/>
      <c r="K251" s="233"/>
      <c r="L251" s="237"/>
      <c r="M251" s="237"/>
      <c r="N251" s="238"/>
      <c r="O251" s="239"/>
    </row>
    <row r="252" spans="1:15" ht="12.75" customHeight="1" x14ac:dyDescent="0.2">
      <c r="A252" s="234"/>
      <c r="B252" s="234"/>
      <c r="C252" s="234"/>
      <c r="D252" s="102"/>
      <c r="E252" s="235"/>
      <c r="F252" s="125"/>
      <c r="G252" s="102"/>
      <c r="H252" s="102"/>
      <c r="I252" s="102"/>
      <c r="J252" s="236"/>
      <c r="K252" s="233"/>
      <c r="L252" s="237"/>
      <c r="M252" s="237"/>
      <c r="N252" s="238"/>
      <c r="O252" s="239"/>
    </row>
    <row r="253" spans="1:15" ht="12.75" customHeight="1" x14ac:dyDescent="0.2">
      <c r="A253" s="234"/>
      <c r="B253" s="234"/>
      <c r="C253" s="234"/>
      <c r="D253" s="102"/>
      <c r="E253" s="235"/>
      <c r="F253" s="125"/>
      <c r="G253" s="102"/>
      <c r="H253" s="102"/>
      <c r="I253" s="102"/>
      <c r="J253" s="236"/>
      <c r="K253" s="233"/>
      <c r="L253" s="237"/>
      <c r="M253" s="237"/>
      <c r="N253" s="238"/>
      <c r="O253" s="239"/>
    </row>
    <row r="254" spans="1:15" ht="12.75" customHeight="1" x14ac:dyDescent="0.2">
      <c r="A254" s="234"/>
      <c r="B254" s="234"/>
      <c r="C254" s="234"/>
      <c r="D254" s="102"/>
      <c r="E254" s="235"/>
      <c r="F254" s="125"/>
      <c r="G254" s="102"/>
      <c r="H254" s="102"/>
      <c r="I254" s="102"/>
      <c r="J254" s="236"/>
      <c r="K254" s="233"/>
      <c r="L254" s="237"/>
      <c r="M254" s="237"/>
      <c r="N254" s="238"/>
      <c r="O254" s="239"/>
    </row>
    <row r="255" spans="1:15" ht="12.75" customHeight="1" x14ac:dyDescent="0.2">
      <c r="A255" s="234"/>
      <c r="B255" s="234"/>
      <c r="C255" s="234"/>
      <c r="D255" s="102"/>
      <c r="E255" s="235"/>
      <c r="F255" s="125"/>
      <c r="G255" s="102"/>
      <c r="H255" s="102"/>
      <c r="I255" s="102"/>
      <c r="J255" s="236"/>
      <c r="K255" s="233"/>
      <c r="L255" s="237"/>
      <c r="M255" s="237"/>
      <c r="N255" s="238"/>
      <c r="O255" s="239"/>
    </row>
    <row r="256" spans="1:15" ht="12.75" customHeight="1" x14ac:dyDescent="0.2">
      <c r="A256" s="234"/>
      <c r="B256" s="234"/>
      <c r="C256" s="234"/>
      <c r="D256" s="102"/>
      <c r="E256" s="235"/>
      <c r="F256" s="125"/>
      <c r="G256" s="102"/>
      <c r="H256" s="102"/>
      <c r="I256" s="102"/>
      <c r="J256" s="236"/>
      <c r="K256" s="233"/>
      <c r="L256" s="237"/>
      <c r="M256" s="237"/>
      <c r="N256" s="238"/>
      <c r="O256" s="239"/>
    </row>
    <row r="257" spans="1:15" ht="12.75" customHeight="1" x14ac:dyDescent="0.2">
      <c r="A257" s="234"/>
      <c r="B257" s="234"/>
      <c r="C257" s="234"/>
      <c r="D257" s="102"/>
      <c r="E257" s="235"/>
      <c r="F257" s="125"/>
      <c r="G257" s="102"/>
      <c r="H257" s="102"/>
      <c r="I257" s="102"/>
      <c r="J257" s="236"/>
      <c r="K257" s="233"/>
      <c r="L257" s="237"/>
      <c r="M257" s="237"/>
      <c r="N257" s="238"/>
      <c r="O257" s="239"/>
    </row>
    <row r="258" spans="1:15" ht="12.75" customHeight="1" x14ac:dyDescent="0.2">
      <c r="A258" s="234"/>
      <c r="B258" s="234"/>
      <c r="C258" s="234"/>
      <c r="D258" s="102"/>
      <c r="E258" s="235"/>
      <c r="F258" s="125"/>
      <c r="G258" s="102"/>
      <c r="H258" s="102"/>
      <c r="I258" s="102"/>
      <c r="J258" s="236"/>
      <c r="K258" s="233"/>
      <c r="L258" s="237"/>
      <c r="M258" s="237"/>
      <c r="N258" s="238"/>
      <c r="O258" s="239"/>
    </row>
    <row r="259" spans="1:15" ht="12.75" customHeight="1" x14ac:dyDescent="0.2">
      <c r="A259" s="234"/>
      <c r="B259" s="234"/>
      <c r="C259" s="234"/>
      <c r="D259" s="102"/>
      <c r="E259" s="235"/>
      <c r="F259" s="125"/>
      <c r="G259" s="102"/>
      <c r="H259" s="102"/>
      <c r="I259" s="102"/>
      <c r="J259" s="236"/>
      <c r="K259" s="233"/>
      <c r="L259" s="237"/>
      <c r="M259" s="237"/>
      <c r="N259" s="238"/>
      <c r="O259" s="239"/>
    </row>
    <row r="260" spans="1:15" ht="12.75" customHeight="1" x14ac:dyDescent="0.2">
      <c r="A260" s="234"/>
      <c r="B260" s="234"/>
      <c r="C260" s="234"/>
      <c r="D260" s="102"/>
      <c r="E260" s="235"/>
      <c r="F260" s="125"/>
      <c r="G260" s="102"/>
      <c r="H260" s="102"/>
      <c r="I260" s="102"/>
      <c r="J260" s="236"/>
      <c r="K260" s="233"/>
      <c r="L260" s="237"/>
      <c r="M260" s="237"/>
      <c r="N260" s="238"/>
      <c r="O260" s="239"/>
    </row>
    <row r="261" spans="1:15" ht="12.75" customHeight="1" x14ac:dyDescent="0.2">
      <c r="A261" s="234"/>
      <c r="B261" s="234"/>
      <c r="C261" s="234"/>
      <c r="D261" s="102"/>
      <c r="E261" s="235"/>
      <c r="F261" s="125"/>
      <c r="G261" s="102"/>
      <c r="H261" s="102"/>
      <c r="I261" s="102"/>
      <c r="J261" s="236"/>
      <c r="K261" s="233"/>
      <c r="L261" s="237"/>
      <c r="M261" s="237"/>
      <c r="N261" s="238"/>
      <c r="O261" s="239"/>
    </row>
    <row r="262" spans="1:15" ht="12.75" customHeight="1" x14ac:dyDescent="0.2">
      <c r="A262" s="234"/>
      <c r="B262" s="234"/>
      <c r="C262" s="234"/>
      <c r="D262" s="102"/>
      <c r="E262" s="235"/>
      <c r="F262" s="125"/>
      <c r="G262" s="102"/>
      <c r="H262" s="102"/>
      <c r="I262" s="102"/>
      <c r="J262" s="236"/>
      <c r="K262" s="233"/>
      <c r="L262" s="237"/>
      <c r="M262" s="237"/>
      <c r="N262" s="238"/>
      <c r="O262" s="239"/>
    </row>
    <row r="263" spans="1:15" ht="12.75" customHeight="1" x14ac:dyDescent="0.2">
      <c r="A263" s="234"/>
      <c r="B263" s="234"/>
      <c r="C263" s="234"/>
      <c r="D263" s="102"/>
      <c r="E263" s="235"/>
      <c r="F263" s="125"/>
      <c r="G263" s="102"/>
      <c r="H263" s="102"/>
      <c r="I263" s="102"/>
      <c r="J263" s="236"/>
      <c r="K263" s="233"/>
      <c r="L263" s="237"/>
      <c r="M263" s="237"/>
      <c r="N263" s="238"/>
      <c r="O263" s="239"/>
    </row>
    <row r="264" spans="1:15" ht="12.75" customHeight="1" x14ac:dyDescent="0.2">
      <c r="A264" s="234"/>
      <c r="B264" s="234"/>
      <c r="C264" s="234"/>
      <c r="D264" s="102"/>
      <c r="E264" s="235"/>
      <c r="F264" s="125"/>
      <c r="G264" s="102"/>
      <c r="H264" s="102"/>
      <c r="I264" s="102"/>
      <c r="J264" s="236"/>
      <c r="K264" s="233"/>
      <c r="L264" s="237"/>
      <c r="M264" s="237"/>
      <c r="N264" s="238"/>
      <c r="O264" s="239"/>
    </row>
    <row r="265" spans="1:15" ht="12.75" customHeight="1" x14ac:dyDescent="0.2">
      <c r="A265" s="234"/>
      <c r="B265" s="234"/>
      <c r="C265" s="234"/>
      <c r="D265" s="102"/>
      <c r="E265" s="235"/>
      <c r="F265" s="125"/>
      <c r="G265" s="102"/>
      <c r="H265" s="102"/>
      <c r="I265" s="102"/>
      <c r="J265" s="236"/>
      <c r="K265" s="233"/>
      <c r="L265" s="237"/>
      <c r="M265" s="237"/>
      <c r="N265" s="238"/>
      <c r="O265" s="239"/>
    </row>
    <row r="266" spans="1:15" ht="12.75" customHeight="1" x14ac:dyDescent="0.2">
      <c r="A266" s="234"/>
      <c r="B266" s="234"/>
      <c r="C266" s="234"/>
      <c r="D266" s="102"/>
      <c r="E266" s="235"/>
      <c r="F266" s="125"/>
      <c r="G266" s="102"/>
      <c r="H266" s="102"/>
      <c r="I266" s="102"/>
      <c r="J266" s="236"/>
      <c r="K266" s="233"/>
      <c r="L266" s="237"/>
      <c r="M266" s="237"/>
      <c r="N266" s="238"/>
      <c r="O266" s="239"/>
    </row>
    <row r="267" spans="1:15" ht="12.75" customHeight="1" x14ac:dyDescent="0.2">
      <c r="A267" s="234"/>
      <c r="B267" s="234"/>
      <c r="C267" s="234"/>
      <c r="D267" s="102"/>
      <c r="E267" s="235"/>
      <c r="F267" s="125"/>
      <c r="G267" s="102"/>
      <c r="H267" s="102"/>
      <c r="I267" s="102"/>
      <c r="J267" s="236"/>
      <c r="K267" s="233"/>
      <c r="L267" s="237"/>
      <c r="M267" s="237"/>
      <c r="N267" s="238"/>
      <c r="O267" s="239"/>
    </row>
    <row r="268" spans="1:15" ht="12.75" customHeight="1" x14ac:dyDescent="0.2">
      <c r="A268" s="234"/>
      <c r="B268" s="234"/>
      <c r="C268" s="234"/>
      <c r="D268" s="102"/>
      <c r="E268" s="235"/>
      <c r="F268" s="125"/>
      <c r="G268" s="102"/>
      <c r="H268" s="102"/>
      <c r="I268" s="102"/>
      <c r="J268" s="236"/>
      <c r="K268" s="233"/>
      <c r="L268" s="237"/>
      <c r="M268" s="237"/>
      <c r="N268" s="238"/>
      <c r="O268" s="239"/>
    </row>
    <row r="269" spans="1:15" ht="12.75" customHeight="1" x14ac:dyDescent="0.2">
      <c r="A269" s="234"/>
      <c r="B269" s="234"/>
      <c r="C269" s="234"/>
      <c r="D269" s="102"/>
      <c r="E269" s="235"/>
      <c r="F269" s="125"/>
      <c r="G269" s="102"/>
      <c r="H269" s="102"/>
      <c r="I269" s="102"/>
      <c r="J269" s="236"/>
      <c r="K269" s="233"/>
      <c r="L269" s="237"/>
      <c r="M269" s="237"/>
      <c r="N269" s="238"/>
      <c r="O269" s="239"/>
    </row>
    <row r="270" spans="1:15" ht="12.75" customHeight="1" x14ac:dyDescent="0.2">
      <c r="A270" s="234"/>
      <c r="B270" s="234"/>
      <c r="C270" s="234"/>
      <c r="D270" s="102"/>
      <c r="E270" s="235"/>
      <c r="F270" s="125"/>
      <c r="G270" s="102"/>
      <c r="H270" s="102"/>
      <c r="I270" s="102"/>
      <c r="J270" s="236"/>
      <c r="K270" s="233"/>
      <c r="L270" s="237"/>
      <c r="M270" s="237"/>
      <c r="N270" s="238"/>
      <c r="O270" s="239"/>
    </row>
    <row r="271" spans="1:15" ht="12.75" customHeight="1" x14ac:dyDescent="0.2">
      <c r="A271" s="234"/>
      <c r="B271" s="234"/>
      <c r="C271" s="234"/>
      <c r="D271" s="102"/>
      <c r="E271" s="235"/>
      <c r="F271" s="125"/>
      <c r="G271" s="102"/>
      <c r="H271" s="102"/>
      <c r="I271" s="102"/>
      <c r="J271" s="236"/>
      <c r="K271" s="233"/>
      <c r="L271" s="237"/>
      <c r="M271" s="237"/>
      <c r="N271" s="238"/>
      <c r="O271" s="239"/>
    </row>
    <row r="272" spans="1:15" ht="12.75" customHeight="1" x14ac:dyDescent="0.2">
      <c r="A272" s="234"/>
      <c r="B272" s="234"/>
      <c r="C272" s="234"/>
      <c r="D272" s="102"/>
      <c r="E272" s="235"/>
      <c r="F272" s="125"/>
      <c r="G272" s="102"/>
      <c r="H272" s="102"/>
      <c r="I272" s="102"/>
      <c r="J272" s="236"/>
      <c r="K272" s="233"/>
      <c r="L272" s="237"/>
      <c r="M272" s="237"/>
      <c r="N272" s="238"/>
      <c r="O272" s="239"/>
    </row>
    <row r="273" spans="1:15" ht="12.75" customHeight="1" x14ac:dyDescent="0.2">
      <c r="A273" s="234"/>
      <c r="B273" s="234"/>
      <c r="C273" s="234"/>
      <c r="D273" s="102"/>
      <c r="E273" s="235"/>
      <c r="F273" s="125"/>
      <c r="G273" s="102"/>
      <c r="H273" s="102"/>
      <c r="I273" s="102"/>
      <c r="J273" s="236"/>
      <c r="K273" s="233"/>
      <c r="L273" s="237"/>
      <c r="M273" s="237"/>
      <c r="N273" s="238"/>
      <c r="O273" s="239"/>
    </row>
    <row r="274" spans="1:15" ht="12.75" customHeight="1" x14ac:dyDescent="0.2">
      <c r="A274" s="234"/>
      <c r="B274" s="234"/>
      <c r="C274" s="234"/>
      <c r="D274" s="102"/>
      <c r="E274" s="235"/>
      <c r="F274" s="125"/>
      <c r="G274" s="102"/>
      <c r="H274" s="102"/>
      <c r="I274" s="102"/>
      <c r="J274" s="236"/>
      <c r="K274" s="233"/>
      <c r="L274" s="237"/>
      <c r="M274" s="237"/>
      <c r="N274" s="238"/>
      <c r="O274" s="239"/>
    </row>
    <row r="275" spans="1:15" ht="12.75" customHeight="1" x14ac:dyDescent="0.2">
      <c r="A275" s="234"/>
      <c r="B275" s="234"/>
      <c r="C275" s="234"/>
      <c r="D275" s="102"/>
      <c r="E275" s="235"/>
      <c r="F275" s="125"/>
      <c r="G275" s="102"/>
      <c r="H275" s="102"/>
      <c r="I275" s="102"/>
      <c r="J275" s="236"/>
      <c r="K275" s="233"/>
      <c r="L275" s="237"/>
      <c r="M275" s="237"/>
      <c r="N275" s="238"/>
      <c r="O275" s="239"/>
    </row>
    <row r="276" spans="1:15" ht="12.75" customHeight="1" x14ac:dyDescent="0.2">
      <c r="A276" s="234"/>
      <c r="B276" s="234"/>
      <c r="C276" s="234"/>
      <c r="D276" s="102"/>
      <c r="E276" s="235"/>
      <c r="F276" s="125"/>
      <c r="G276" s="102"/>
      <c r="H276" s="102"/>
      <c r="I276" s="102"/>
      <c r="J276" s="236"/>
      <c r="K276" s="233"/>
      <c r="L276" s="237"/>
      <c r="M276" s="237"/>
      <c r="N276" s="238"/>
      <c r="O276" s="239"/>
    </row>
    <row r="277" spans="1:15" ht="12.75" customHeight="1" x14ac:dyDescent="0.2">
      <c r="A277" s="234"/>
      <c r="B277" s="234"/>
      <c r="C277" s="234"/>
      <c r="D277" s="102"/>
      <c r="E277" s="235"/>
      <c r="F277" s="125"/>
      <c r="G277" s="102"/>
      <c r="H277" s="102"/>
      <c r="I277" s="102"/>
      <c r="J277" s="236"/>
      <c r="K277" s="233"/>
      <c r="L277" s="237"/>
      <c r="M277" s="237"/>
      <c r="N277" s="238"/>
      <c r="O277" s="239"/>
    </row>
    <row r="278" spans="1:15" ht="12.75" customHeight="1" x14ac:dyDescent="0.2">
      <c r="A278" s="234"/>
      <c r="B278" s="234"/>
      <c r="C278" s="234"/>
      <c r="D278" s="102"/>
      <c r="E278" s="235"/>
      <c r="F278" s="125"/>
      <c r="G278" s="102"/>
      <c r="H278" s="102"/>
      <c r="I278" s="102"/>
      <c r="J278" s="236"/>
      <c r="K278" s="233"/>
      <c r="L278" s="237"/>
      <c r="M278" s="237"/>
      <c r="N278" s="238"/>
      <c r="O278" s="239"/>
    </row>
    <row r="279" spans="1:15" ht="12.75" customHeight="1" x14ac:dyDescent="0.2">
      <c r="A279" s="234"/>
      <c r="B279" s="234"/>
      <c r="C279" s="234"/>
      <c r="D279" s="102"/>
      <c r="E279" s="235"/>
      <c r="F279" s="125"/>
      <c r="G279" s="102"/>
      <c r="H279" s="102"/>
      <c r="I279" s="102"/>
      <c r="J279" s="236"/>
      <c r="K279" s="233"/>
      <c r="L279" s="237"/>
      <c r="M279" s="237"/>
      <c r="N279" s="238"/>
      <c r="O279" s="239"/>
    </row>
    <row r="280" spans="1:15" ht="12.75" customHeight="1" x14ac:dyDescent="0.2">
      <c r="A280" s="234"/>
      <c r="B280" s="234"/>
      <c r="C280" s="234"/>
      <c r="D280" s="102"/>
      <c r="E280" s="235"/>
      <c r="F280" s="125"/>
      <c r="G280" s="102"/>
      <c r="H280" s="102"/>
      <c r="I280" s="102"/>
      <c r="J280" s="236"/>
      <c r="K280" s="233"/>
      <c r="L280" s="237"/>
      <c r="M280" s="237"/>
      <c r="N280" s="238"/>
      <c r="O280" s="239"/>
    </row>
    <row r="281" spans="1:15" ht="12.75" customHeight="1" x14ac:dyDescent="0.2">
      <c r="A281" s="234"/>
      <c r="B281" s="234"/>
      <c r="C281" s="234"/>
      <c r="D281" s="102"/>
      <c r="E281" s="235"/>
      <c r="F281" s="125"/>
      <c r="G281" s="102"/>
      <c r="H281" s="102"/>
      <c r="I281" s="102"/>
      <c r="J281" s="236"/>
      <c r="K281" s="233"/>
      <c r="L281" s="237"/>
      <c r="M281" s="237"/>
      <c r="N281" s="238"/>
      <c r="O281" s="239"/>
    </row>
    <row r="282" spans="1:15" ht="12.75" customHeight="1" x14ac:dyDescent="0.2">
      <c r="A282" s="234"/>
      <c r="B282" s="234"/>
      <c r="C282" s="234"/>
      <c r="D282" s="102"/>
      <c r="E282" s="235"/>
      <c r="F282" s="125"/>
      <c r="G282" s="102"/>
      <c r="H282" s="102"/>
      <c r="I282" s="102"/>
      <c r="J282" s="236"/>
      <c r="K282" s="233"/>
      <c r="L282" s="237"/>
      <c r="M282" s="237"/>
      <c r="N282" s="238"/>
      <c r="O282" s="239"/>
    </row>
    <row r="283" spans="1:15" ht="12.75" customHeight="1" x14ac:dyDescent="0.2">
      <c r="A283" s="234"/>
      <c r="B283" s="234"/>
      <c r="C283" s="234"/>
      <c r="D283" s="102"/>
      <c r="E283" s="235"/>
      <c r="F283" s="125"/>
      <c r="G283" s="102"/>
      <c r="H283" s="102"/>
      <c r="I283" s="102"/>
      <c r="J283" s="236"/>
      <c r="K283" s="233"/>
      <c r="L283" s="237"/>
      <c r="M283" s="237"/>
      <c r="N283" s="238"/>
      <c r="O283" s="239"/>
    </row>
    <row r="284" spans="1:15" ht="12.75" customHeight="1" x14ac:dyDescent="0.2">
      <c r="A284" s="234"/>
      <c r="B284" s="234"/>
      <c r="C284" s="234"/>
      <c r="D284" s="102"/>
      <c r="E284" s="235"/>
      <c r="F284" s="125"/>
      <c r="G284" s="102"/>
      <c r="H284" s="102"/>
      <c r="I284" s="102"/>
      <c r="J284" s="236"/>
      <c r="K284" s="233"/>
      <c r="L284" s="237"/>
      <c r="M284" s="237"/>
      <c r="N284" s="238"/>
      <c r="O284" s="239"/>
    </row>
    <row r="285" spans="1:15" ht="12.75" customHeight="1" x14ac:dyDescent="0.2">
      <c r="A285" s="234"/>
      <c r="B285" s="234"/>
      <c r="C285" s="234"/>
      <c r="D285" s="102"/>
      <c r="E285" s="235"/>
      <c r="F285" s="125"/>
      <c r="G285" s="102"/>
      <c r="H285" s="102"/>
      <c r="I285" s="102"/>
      <c r="J285" s="236"/>
      <c r="K285" s="233"/>
      <c r="L285" s="237"/>
      <c r="M285" s="237"/>
      <c r="N285" s="238"/>
      <c r="O285" s="239"/>
    </row>
    <row r="286" spans="1:15" ht="12.75" customHeight="1" x14ac:dyDescent="0.2">
      <c r="A286" s="234"/>
      <c r="B286" s="234"/>
      <c r="C286" s="234"/>
      <c r="D286" s="102"/>
      <c r="E286" s="235"/>
      <c r="F286" s="125"/>
      <c r="G286" s="102"/>
      <c r="H286" s="102"/>
      <c r="I286" s="102"/>
      <c r="J286" s="236"/>
      <c r="K286" s="233"/>
      <c r="L286" s="237"/>
      <c r="M286" s="237"/>
      <c r="N286" s="238"/>
      <c r="O286" s="239"/>
    </row>
    <row r="287" spans="1:15" ht="12.75" customHeight="1" x14ac:dyDescent="0.2">
      <c r="A287" s="234"/>
      <c r="B287" s="234"/>
      <c r="C287" s="234"/>
      <c r="D287" s="102"/>
      <c r="E287" s="235"/>
      <c r="F287" s="125"/>
      <c r="G287" s="102"/>
      <c r="H287" s="102"/>
      <c r="I287" s="102"/>
      <c r="J287" s="236"/>
      <c r="K287" s="233"/>
      <c r="L287" s="237"/>
      <c r="M287" s="237"/>
      <c r="N287" s="238"/>
      <c r="O287" s="239"/>
    </row>
    <row r="288" spans="1:15" ht="12.75" customHeight="1" x14ac:dyDescent="0.2">
      <c r="A288" s="234"/>
      <c r="B288" s="234"/>
      <c r="C288" s="234"/>
      <c r="D288" s="102"/>
      <c r="E288" s="235"/>
      <c r="F288" s="125"/>
      <c r="G288" s="102"/>
      <c r="H288" s="102"/>
      <c r="I288" s="102"/>
      <c r="J288" s="236"/>
      <c r="K288" s="233"/>
      <c r="L288" s="237"/>
      <c r="M288" s="237"/>
      <c r="N288" s="238"/>
      <c r="O288" s="239"/>
    </row>
    <row r="289" spans="1:15" ht="12.75" customHeight="1" x14ac:dyDescent="0.2">
      <c r="A289" s="234"/>
      <c r="B289" s="234"/>
      <c r="C289" s="234"/>
      <c r="D289" s="102"/>
      <c r="E289" s="235"/>
      <c r="F289" s="125"/>
      <c r="G289" s="102"/>
      <c r="H289" s="102"/>
      <c r="I289" s="102"/>
      <c r="J289" s="236"/>
      <c r="K289" s="233"/>
      <c r="L289" s="237"/>
      <c r="M289" s="237"/>
      <c r="N289" s="238"/>
      <c r="O289" s="239"/>
    </row>
    <row r="290" spans="1:15" ht="12.75" customHeight="1" x14ac:dyDescent="0.2">
      <c r="A290" s="234"/>
      <c r="B290" s="234"/>
      <c r="C290" s="234"/>
      <c r="D290" s="102"/>
      <c r="E290" s="235"/>
      <c r="F290" s="125"/>
      <c r="G290" s="102"/>
      <c r="H290" s="102"/>
      <c r="I290" s="102"/>
      <c r="J290" s="236"/>
      <c r="K290" s="233"/>
      <c r="L290" s="237"/>
      <c r="M290" s="237"/>
      <c r="N290" s="238"/>
      <c r="O290" s="239"/>
    </row>
    <row r="291" spans="1:15" ht="12.75" customHeight="1" x14ac:dyDescent="0.2">
      <c r="A291" s="234"/>
      <c r="B291" s="234"/>
      <c r="C291" s="234"/>
      <c r="D291" s="102"/>
      <c r="E291" s="235"/>
      <c r="F291" s="125"/>
      <c r="G291" s="102"/>
      <c r="H291" s="102"/>
      <c r="I291" s="102"/>
      <c r="J291" s="236"/>
      <c r="K291" s="233"/>
      <c r="L291" s="237"/>
      <c r="M291" s="237"/>
      <c r="N291" s="238"/>
      <c r="O291" s="239"/>
    </row>
    <row r="292" spans="1:15" ht="12.75" customHeight="1" x14ac:dyDescent="0.2">
      <c r="A292" s="234"/>
      <c r="B292" s="234"/>
      <c r="C292" s="234"/>
      <c r="D292" s="102"/>
      <c r="E292" s="235"/>
      <c r="F292" s="125"/>
      <c r="G292" s="102"/>
      <c r="H292" s="102"/>
      <c r="I292" s="102"/>
      <c r="J292" s="236"/>
      <c r="K292" s="233"/>
      <c r="L292" s="237"/>
      <c r="M292" s="237"/>
      <c r="N292" s="238"/>
      <c r="O292" s="239"/>
    </row>
    <row r="293" spans="1:15" ht="12.75" customHeight="1" x14ac:dyDescent="0.2">
      <c r="A293" s="234"/>
      <c r="B293" s="234"/>
      <c r="C293" s="234"/>
      <c r="D293" s="102"/>
      <c r="E293" s="235"/>
      <c r="F293" s="125"/>
      <c r="G293" s="102"/>
      <c r="H293" s="102"/>
      <c r="I293" s="102"/>
      <c r="J293" s="236"/>
      <c r="K293" s="233"/>
      <c r="L293" s="237"/>
      <c r="M293" s="237"/>
      <c r="N293" s="238"/>
      <c r="O293" s="239"/>
    </row>
    <row r="294" spans="1:15" ht="12.75" customHeight="1" x14ac:dyDescent="0.2">
      <c r="A294" s="234"/>
      <c r="B294" s="234"/>
      <c r="C294" s="234"/>
      <c r="D294" s="102"/>
      <c r="E294" s="235"/>
      <c r="F294" s="125"/>
      <c r="G294" s="102"/>
      <c r="H294" s="102"/>
      <c r="I294" s="102"/>
      <c r="J294" s="236"/>
      <c r="K294" s="233"/>
      <c r="L294" s="237"/>
      <c r="M294" s="237"/>
      <c r="N294" s="238"/>
      <c r="O294" s="239"/>
    </row>
    <row r="295" spans="1:15" ht="12.75" customHeight="1" x14ac:dyDescent="0.2">
      <c r="A295" s="234"/>
      <c r="B295" s="234"/>
      <c r="C295" s="234"/>
      <c r="D295" s="102"/>
      <c r="E295" s="235"/>
      <c r="F295" s="125"/>
      <c r="G295" s="102"/>
      <c r="H295" s="102"/>
      <c r="I295" s="102"/>
      <c r="J295" s="236"/>
      <c r="K295" s="233"/>
      <c r="L295" s="237"/>
      <c r="M295" s="237"/>
      <c r="N295" s="238"/>
      <c r="O295" s="239"/>
    </row>
    <row r="296" spans="1:15" ht="12.75" customHeight="1" x14ac:dyDescent="0.2">
      <c r="A296" s="234"/>
      <c r="B296" s="234"/>
      <c r="C296" s="234"/>
      <c r="D296" s="102"/>
      <c r="E296" s="235"/>
      <c r="F296" s="125"/>
      <c r="G296" s="102"/>
      <c r="H296" s="102"/>
      <c r="I296" s="102"/>
      <c r="J296" s="236"/>
      <c r="K296" s="233"/>
      <c r="L296" s="237"/>
      <c r="M296" s="237"/>
      <c r="N296" s="238"/>
      <c r="O296" s="239"/>
    </row>
    <row r="297" spans="1:15" ht="12.75" customHeight="1" x14ac:dyDescent="0.2">
      <c r="A297" s="234"/>
      <c r="B297" s="234"/>
      <c r="C297" s="234"/>
      <c r="D297" s="102"/>
      <c r="E297" s="235"/>
      <c r="F297" s="125"/>
      <c r="G297" s="102"/>
      <c r="H297" s="102"/>
      <c r="I297" s="102"/>
      <c r="J297" s="236"/>
      <c r="K297" s="233"/>
      <c r="L297" s="237"/>
      <c r="M297" s="237"/>
      <c r="N297" s="238"/>
      <c r="O297" s="239"/>
    </row>
    <row r="298" spans="1:15" ht="12.75" customHeight="1" x14ac:dyDescent="0.2">
      <c r="A298" s="234"/>
      <c r="B298" s="234"/>
      <c r="C298" s="234"/>
      <c r="D298" s="102"/>
      <c r="E298" s="235"/>
      <c r="F298" s="125"/>
      <c r="G298" s="102"/>
      <c r="H298" s="102"/>
      <c r="I298" s="102"/>
      <c r="J298" s="236"/>
      <c r="K298" s="233"/>
      <c r="L298" s="237"/>
      <c r="M298" s="237"/>
      <c r="N298" s="238"/>
      <c r="O298" s="239"/>
    </row>
    <row r="299" spans="1:15" ht="12.75" customHeight="1" x14ac:dyDescent="0.2">
      <c r="A299" s="234"/>
      <c r="B299" s="234"/>
      <c r="C299" s="234"/>
      <c r="D299" s="102"/>
      <c r="E299" s="235"/>
      <c r="F299" s="125"/>
      <c r="G299" s="102"/>
      <c r="H299" s="102"/>
      <c r="I299" s="102"/>
      <c r="J299" s="236"/>
      <c r="K299" s="233"/>
      <c r="L299" s="237"/>
      <c r="M299" s="237"/>
      <c r="N299" s="238"/>
      <c r="O299" s="239"/>
    </row>
    <row r="300" spans="1:15" ht="12.75" customHeight="1" x14ac:dyDescent="0.2">
      <c r="A300" s="234"/>
      <c r="B300" s="234"/>
      <c r="C300" s="234"/>
      <c r="D300" s="102"/>
      <c r="E300" s="235"/>
      <c r="F300" s="125"/>
      <c r="G300" s="102"/>
      <c r="H300" s="102"/>
      <c r="I300" s="102"/>
      <c r="J300" s="236"/>
      <c r="K300" s="233"/>
      <c r="L300" s="237"/>
      <c r="M300" s="237"/>
      <c r="N300" s="238"/>
      <c r="O300" s="239"/>
    </row>
    <row r="301" spans="1:15" ht="12.75" customHeight="1" x14ac:dyDescent="0.2">
      <c r="A301" s="234"/>
      <c r="B301" s="234"/>
      <c r="C301" s="234"/>
      <c r="D301" s="102"/>
      <c r="E301" s="235"/>
      <c r="F301" s="125"/>
      <c r="G301" s="102"/>
      <c r="H301" s="102"/>
      <c r="I301" s="102"/>
      <c r="J301" s="236"/>
      <c r="K301" s="233"/>
      <c r="L301" s="237"/>
      <c r="M301" s="237"/>
      <c r="N301" s="238"/>
      <c r="O301" s="239"/>
    </row>
    <row r="302" spans="1:15" ht="12.75" customHeight="1" x14ac:dyDescent="0.2">
      <c r="A302" s="234"/>
      <c r="B302" s="234"/>
      <c r="C302" s="234"/>
      <c r="D302" s="102"/>
      <c r="E302" s="235"/>
      <c r="F302" s="125"/>
      <c r="G302" s="102"/>
      <c r="H302" s="102"/>
      <c r="I302" s="102"/>
      <c r="J302" s="236"/>
      <c r="K302" s="233"/>
      <c r="L302" s="237"/>
      <c r="M302" s="237"/>
      <c r="N302" s="238"/>
      <c r="O302" s="239"/>
    </row>
    <row r="303" spans="1:15" ht="12.75" customHeight="1" x14ac:dyDescent="0.2">
      <c r="A303" s="234"/>
      <c r="B303" s="234"/>
      <c r="C303" s="234"/>
      <c r="D303" s="102"/>
      <c r="E303" s="235"/>
      <c r="F303" s="125"/>
      <c r="G303" s="102"/>
      <c r="H303" s="102"/>
      <c r="I303" s="102"/>
      <c r="J303" s="236"/>
      <c r="K303" s="233"/>
      <c r="L303" s="237"/>
      <c r="M303" s="237"/>
      <c r="N303" s="238"/>
      <c r="O303" s="239"/>
    </row>
    <row r="304" spans="1:15" ht="12.75" customHeight="1" x14ac:dyDescent="0.2">
      <c r="A304" s="234"/>
      <c r="B304" s="234"/>
      <c r="C304" s="234"/>
      <c r="D304" s="102"/>
      <c r="E304" s="235"/>
      <c r="F304" s="125"/>
      <c r="G304" s="102"/>
      <c r="H304" s="102"/>
      <c r="I304" s="102"/>
      <c r="J304" s="236"/>
      <c r="K304" s="233"/>
      <c r="L304" s="237"/>
      <c r="M304" s="237"/>
      <c r="N304" s="238"/>
      <c r="O304" s="239"/>
    </row>
    <row r="305" spans="1:15" ht="12.75" customHeight="1" x14ac:dyDescent="0.2">
      <c r="A305" s="234"/>
      <c r="B305" s="234"/>
      <c r="C305" s="234"/>
      <c r="D305" s="102"/>
      <c r="E305" s="235"/>
      <c r="F305" s="125"/>
      <c r="G305" s="102"/>
      <c r="H305" s="102"/>
      <c r="I305" s="102"/>
      <c r="J305" s="236"/>
      <c r="K305" s="233"/>
      <c r="L305" s="237"/>
      <c r="M305" s="237"/>
      <c r="N305" s="238"/>
      <c r="O305" s="239"/>
    </row>
    <row r="306" spans="1:15" ht="12.75" customHeight="1" x14ac:dyDescent="0.2">
      <c r="A306" s="234"/>
      <c r="B306" s="234"/>
      <c r="C306" s="234"/>
      <c r="D306" s="102"/>
      <c r="E306" s="235"/>
      <c r="F306" s="125"/>
      <c r="G306" s="102"/>
      <c r="H306" s="102"/>
      <c r="I306" s="102"/>
      <c r="J306" s="236"/>
      <c r="K306" s="233"/>
      <c r="L306" s="237"/>
      <c r="M306" s="237"/>
      <c r="N306" s="238"/>
      <c r="O306" s="239"/>
    </row>
    <row r="307" spans="1:15" ht="12.75" customHeight="1" x14ac:dyDescent="0.2">
      <c r="A307" s="234"/>
      <c r="B307" s="234"/>
      <c r="C307" s="234"/>
      <c r="D307" s="102"/>
      <c r="E307" s="235"/>
      <c r="F307" s="125"/>
      <c r="G307" s="102"/>
      <c r="H307" s="102"/>
      <c r="I307" s="102"/>
      <c r="J307" s="236"/>
      <c r="K307" s="233"/>
      <c r="L307" s="237"/>
      <c r="M307" s="237"/>
      <c r="N307" s="238"/>
      <c r="O307" s="239"/>
    </row>
    <row r="308" spans="1:15" ht="12.75" customHeight="1" x14ac:dyDescent="0.2">
      <c r="A308" s="234"/>
      <c r="B308" s="234"/>
      <c r="C308" s="234"/>
      <c r="D308" s="102"/>
      <c r="E308" s="235"/>
      <c r="F308" s="125"/>
      <c r="G308" s="102"/>
      <c r="H308" s="102"/>
      <c r="I308" s="102"/>
      <c r="J308" s="236"/>
      <c r="K308" s="233"/>
      <c r="L308" s="237"/>
      <c r="M308" s="237"/>
      <c r="N308" s="238"/>
      <c r="O308" s="239"/>
    </row>
    <row r="309" spans="1:15" ht="12.75" customHeight="1" x14ac:dyDescent="0.2">
      <c r="A309" s="234"/>
      <c r="B309" s="234"/>
      <c r="C309" s="234"/>
      <c r="D309" s="102"/>
      <c r="E309" s="235"/>
      <c r="F309" s="125"/>
      <c r="G309" s="102"/>
      <c r="H309" s="102"/>
      <c r="I309" s="102"/>
      <c r="J309" s="236"/>
      <c r="K309" s="233"/>
      <c r="L309" s="237"/>
      <c r="M309" s="237"/>
      <c r="N309" s="238"/>
      <c r="O309" s="239"/>
    </row>
    <row r="310" spans="1:15" ht="12.75" customHeight="1" x14ac:dyDescent="0.2">
      <c r="A310" s="234"/>
      <c r="B310" s="234"/>
      <c r="C310" s="234"/>
      <c r="D310" s="102"/>
      <c r="E310" s="235"/>
      <c r="F310" s="125"/>
      <c r="G310" s="102"/>
      <c r="H310" s="102"/>
      <c r="I310" s="102"/>
      <c r="J310" s="236"/>
      <c r="K310" s="233"/>
      <c r="L310" s="237"/>
      <c r="M310" s="237"/>
      <c r="N310" s="238"/>
      <c r="O310" s="239"/>
    </row>
    <row r="311" spans="1:15" ht="12.75" customHeight="1" x14ac:dyDescent="0.2">
      <c r="A311" s="234"/>
      <c r="B311" s="234"/>
      <c r="C311" s="234"/>
      <c r="D311" s="102"/>
      <c r="E311" s="235"/>
      <c r="F311" s="125"/>
      <c r="G311" s="102"/>
      <c r="H311" s="102"/>
      <c r="I311" s="102"/>
      <c r="J311" s="236"/>
      <c r="K311" s="233"/>
      <c r="L311" s="237"/>
      <c r="M311" s="237"/>
      <c r="N311" s="238"/>
      <c r="O311" s="239"/>
    </row>
    <row r="312" spans="1:15" ht="12.75" customHeight="1" x14ac:dyDescent="0.2">
      <c r="A312" s="234"/>
      <c r="B312" s="234"/>
      <c r="C312" s="234"/>
      <c r="D312" s="102"/>
      <c r="E312" s="235"/>
      <c r="F312" s="125"/>
      <c r="G312" s="102"/>
      <c r="H312" s="102"/>
      <c r="I312" s="102"/>
      <c r="J312" s="236"/>
      <c r="K312" s="233"/>
      <c r="L312" s="237"/>
      <c r="M312" s="237"/>
      <c r="N312" s="238"/>
      <c r="O312" s="239"/>
    </row>
    <row r="313" spans="1:15" ht="12.75" customHeight="1" x14ac:dyDescent="0.2">
      <c r="A313" s="234"/>
      <c r="B313" s="234"/>
      <c r="C313" s="234"/>
      <c r="D313" s="102"/>
      <c r="E313" s="235"/>
      <c r="F313" s="125"/>
      <c r="G313" s="102"/>
      <c r="H313" s="102"/>
      <c r="I313" s="102"/>
      <c r="J313" s="236"/>
      <c r="K313" s="233"/>
      <c r="L313" s="237"/>
      <c r="M313" s="237"/>
      <c r="N313" s="238"/>
      <c r="O313" s="239"/>
    </row>
    <row r="314" spans="1:15" ht="12.75" customHeight="1" x14ac:dyDescent="0.2">
      <c r="A314" s="234"/>
      <c r="B314" s="234"/>
      <c r="C314" s="234"/>
      <c r="D314" s="102"/>
      <c r="E314" s="235"/>
      <c r="F314" s="125"/>
      <c r="G314" s="102"/>
      <c r="H314" s="102"/>
      <c r="I314" s="102"/>
      <c r="J314" s="236"/>
      <c r="K314" s="233"/>
      <c r="L314" s="237"/>
      <c r="M314" s="237"/>
      <c r="N314" s="238"/>
      <c r="O314" s="239"/>
    </row>
    <row r="315" spans="1:15" ht="12.75" customHeight="1" x14ac:dyDescent="0.2">
      <c r="A315" s="234"/>
      <c r="B315" s="234"/>
      <c r="C315" s="234"/>
      <c r="D315" s="102"/>
      <c r="E315" s="235"/>
      <c r="F315" s="125"/>
      <c r="G315" s="102"/>
      <c r="H315" s="102"/>
      <c r="I315" s="102"/>
      <c r="J315" s="236"/>
      <c r="K315" s="233"/>
      <c r="L315" s="237"/>
      <c r="M315" s="237"/>
      <c r="N315" s="238"/>
      <c r="O315" s="239"/>
    </row>
    <row r="316" spans="1:15" ht="12.75" customHeight="1" x14ac:dyDescent="0.2">
      <c r="A316" s="234"/>
      <c r="B316" s="234"/>
      <c r="C316" s="234"/>
      <c r="D316" s="102"/>
      <c r="E316" s="235"/>
      <c r="F316" s="125"/>
      <c r="G316" s="102"/>
      <c r="H316" s="102"/>
      <c r="I316" s="102"/>
      <c r="J316" s="236"/>
      <c r="K316" s="233"/>
      <c r="L316" s="237"/>
      <c r="M316" s="237"/>
      <c r="N316" s="238"/>
      <c r="O316" s="239"/>
    </row>
    <row r="317" spans="1:15" ht="12.75" customHeight="1" x14ac:dyDescent="0.2">
      <c r="A317" s="234"/>
      <c r="B317" s="234"/>
      <c r="C317" s="234"/>
      <c r="D317" s="102"/>
      <c r="E317" s="235"/>
      <c r="F317" s="125"/>
      <c r="G317" s="102"/>
      <c r="H317" s="102"/>
      <c r="I317" s="102"/>
      <c r="J317" s="236"/>
      <c r="K317" s="233"/>
      <c r="L317" s="237"/>
      <c r="M317" s="237"/>
      <c r="N317" s="238"/>
      <c r="O317" s="239"/>
    </row>
    <row r="318" spans="1:15" ht="12.75" customHeight="1" x14ac:dyDescent="0.2">
      <c r="A318" s="234"/>
      <c r="B318" s="234"/>
      <c r="C318" s="234"/>
      <c r="D318" s="102"/>
      <c r="E318" s="235"/>
      <c r="F318" s="125"/>
      <c r="G318" s="102"/>
      <c r="H318" s="102"/>
      <c r="I318" s="102"/>
      <c r="J318" s="236"/>
      <c r="K318" s="233"/>
      <c r="L318" s="237"/>
      <c r="M318" s="237"/>
      <c r="N318" s="238"/>
      <c r="O318" s="239"/>
    </row>
    <row r="319" spans="1:15" ht="12.75" customHeight="1" x14ac:dyDescent="0.2">
      <c r="A319" s="234"/>
      <c r="B319" s="234"/>
      <c r="C319" s="234"/>
      <c r="D319" s="102"/>
      <c r="E319" s="235"/>
      <c r="F319" s="125"/>
      <c r="G319" s="102"/>
      <c r="H319" s="102"/>
      <c r="I319" s="102"/>
      <c r="J319" s="236"/>
      <c r="K319" s="233"/>
      <c r="L319" s="237"/>
      <c r="M319" s="237"/>
      <c r="N319" s="238"/>
      <c r="O319" s="239"/>
    </row>
    <row r="320" spans="1:15" ht="12.75" customHeight="1" x14ac:dyDescent="0.2">
      <c r="A320" s="234"/>
      <c r="B320" s="234"/>
      <c r="C320" s="234"/>
      <c r="D320" s="102"/>
      <c r="E320" s="235"/>
      <c r="F320" s="125"/>
      <c r="G320" s="102"/>
      <c r="H320" s="102"/>
      <c r="I320" s="102"/>
      <c r="J320" s="236"/>
      <c r="K320" s="233"/>
      <c r="L320" s="237"/>
      <c r="M320" s="237"/>
      <c r="N320" s="238"/>
      <c r="O320" s="239"/>
    </row>
    <row r="321" spans="1:15" ht="12.75" customHeight="1" x14ac:dyDescent="0.2">
      <c r="A321" s="234"/>
      <c r="B321" s="234"/>
      <c r="C321" s="234"/>
      <c r="D321" s="102"/>
      <c r="E321" s="235"/>
      <c r="F321" s="125"/>
      <c r="G321" s="102"/>
      <c r="H321" s="102"/>
      <c r="I321" s="102"/>
      <c r="J321" s="236"/>
      <c r="K321" s="233"/>
      <c r="L321" s="237"/>
      <c r="M321" s="237"/>
      <c r="N321" s="238"/>
      <c r="O321" s="239"/>
    </row>
    <row r="322" spans="1:15" ht="12.75" customHeight="1" x14ac:dyDescent="0.2">
      <c r="A322" s="234"/>
      <c r="B322" s="234"/>
      <c r="C322" s="234"/>
      <c r="D322" s="102"/>
      <c r="E322" s="235"/>
      <c r="F322" s="125"/>
      <c r="G322" s="102"/>
      <c r="H322" s="102"/>
      <c r="I322" s="102"/>
      <c r="J322" s="236"/>
      <c r="K322" s="233"/>
      <c r="L322" s="237"/>
      <c r="M322" s="237"/>
      <c r="N322" s="238"/>
      <c r="O322" s="239"/>
    </row>
    <row r="323" spans="1:15" ht="12.75" customHeight="1" x14ac:dyDescent="0.2">
      <c r="A323" s="234"/>
      <c r="B323" s="234"/>
      <c r="C323" s="234"/>
      <c r="D323" s="102"/>
      <c r="E323" s="235"/>
      <c r="F323" s="125"/>
      <c r="G323" s="102"/>
      <c r="H323" s="102"/>
      <c r="I323" s="102"/>
      <c r="J323" s="236"/>
      <c r="K323" s="233"/>
      <c r="L323" s="237"/>
      <c r="M323" s="237"/>
      <c r="N323" s="238"/>
      <c r="O323" s="239"/>
    </row>
    <row r="324" spans="1:15" ht="12.75" customHeight="1" x14ac:dyDescent="0.2">
      <c r="A324" s="234"/>
      <c r="B324" s="234"/>
      <c r="C324" s="234"/>
      <c r="D324" s="102"/>
      <c r="E324" s="235"/>
      <c r="F324" s="125"/>
      <c r="G324" s="102"/>
      <c r="H324" s="102"/>
      <c r="I324" s="102"/>
      <c r="J324" s="236"/>
      <c r="K324" s="233"/>
      <c r="L324" s="237"/>
      <c r="M324" s="237"/>
      <c r="N324" s="238"/>
      <c r="O324" s="239"/>
    </row>
    <row r="325" spans="1:15" ht="12.75" customHeight="1" x14ac:dyDescent="0.2">
      <c r="A325" s="234"/>
      <c r="B325" s="234"/>
      <c r="C325" s="234"/>
      <c r="D325" s="102"/>
      <c r="E325" s="235"/>
      <c r="F325" s="125"/>
      <c r="G325" s="102"/>
      <c r="H325" s="102"/>
      <c r="I325" s="102"/>
      <c r="J325" s="236"/>
      <c r="K325" s="233"/>
      <c r="L325" s="237"/>
      <c r="M325" s="237"/>
      <c r="N325" s="238"/>
      <c r="O325" s="239"/>
    </row>
    <row r="326" spans="1:15" ht="12.75" customHeight="1" x14ac:dyDescent="0.2">
      <c r="A326" s="234"/>
      <c r="B326" s="234"/>
      <c r="C326" s="234"/>
      <c r="D326" s="102"/>
      <c r="E326" s="235"/>
      <c r="F326" s="125"/>
      <c r="G326" s="102"/>
      <c r="H326" s="102"/>
      <c r="I326" s="102"/>
      <c r="J326" s="236"/>
      <c r="K326" s="233"/>
      <c r="L326" s="237"/>
      <c r="M326" s="237"/>
      <c r="N326" s="238"/>
      <c r="O326" s="239"/>
    </row>
    <row r="327" spans="1:15" ht="12.75" customHeight="1" x14ac:dyDescent="0.2">
      <c r="A327" s="234"/>
      <c r="B327" s="234"/>
      <c r="C327" s="234"/>
      <c r="D327" s="102"/>
      <c r="E327" s="235"/>
      <c r="F327" s="125"/>
      <c r="G327" s="102"/>
      <c r="H327" s="102"/>
      <c r="I327" s="102"/>
      <c r="J327" s="236"/>
      <c r="K327" s="233"/>
      <c r="L327" s="237"/>
      <c r="M327" s="237"/>
      <c r="N327" s="238"/>
      <c r="O327" s="239"/>
    </row>
    <row r="328" spans="1:15" ht="12.75" customHeight="1" x14ac:dyDescent="0.2">
      <c r="A328" s="234"/>
      <c r="B328" s="234"/>
      <c r="C328" s="234"/>
      <c r="D328" s="102"/>
      <c r="E328" s="235"/>
      <c r="F328" s="125"/>
      <c r="G328" s="102"/>
      <c r="H328" s="102"/>
      <c r="I328" s="102"/>
      <c r="J328" s="236"/>
      <c r="K328" s="233"/>
      <c r="L328" s="237"/>
      <c r="M328" s="237"/>
      <c r="N328" s="238"/>
      <c r="O328" s="239"/>
    </row>
    <row r="329" spans="1:15" ht="12.75" customHeight="1" x14ac:dyDescent="0.2">
      <c r="A329" s="234"/>
      <c r="B329" s="234"/>
      <c r="C329" s="234"/>
      <c r="D329" s="102"/>
      <c r="E329" s="235"/>
      <c r="F329" s="125"/>
      <c r="G329" s="102"/>
      <c r="H329" s="102"/>
      <c r="I329" s="102"/>
      <c r="J329" s="236"/>
      <c r="K329" s="233"/>
      <c r="L329" s="237"/>
      <c r="M329" s="237"/>
      <c r="N329" s="238"/>
      <c r="O329" s="239"/>
    </row>
    <row r="330" spans="1:15" ht="12.75" customHeight="1" x14ac:dyDescent="0.2">
      <c r="A330" s="234"/>
      <c r="B330" s="234"/>
      <c r="C330" s="234"/>
      <c r="D330" s="102"/>
      <c r="E330" s="235"/>
      <c r="F330" s="125"/>
      <c r="G330" s="102"/>
      <c r="H330" s="102"/>
      <c r="I330" s="102"/>
      <c r="J330" s="236"/>
      <c r="K330" s="233"/>
      <c r="L330" s="237"/>
      <c r="M330" s="237"/>
      <c r="N330" s="238"/>
      <c r="O330" s="239"/>
    </row>
    <row r="331" spans="1:15" ht="12.75" customHeight="1" x14ac:dyDescent="0.2">
      <c r="A331" s="234"/>
      <c r="B331" s="234"/>
      <c r="C331" s="234"/>
      <c r="D331" s="102"/>
      <c r="E331" s="235"/>
      <c r="F331" s="125"/>
      <c r="G331" s="102"/>
      <c r="H331" s="102"/>
      <c r="I331" s="102"/>
      <c r="J331" s="236"/>
      <c r="K331" s="233"/>
      <c r="L331" s="237"/>
      <c r="M331" s="237"/>
      <c r="N331" s="238"/>
      <c r="O331" s="239"/>
    </row>
    <row r="332" spans="1:15" ht="12.75" customHeight="1" x14ac:dyDescent="0.2">
      <c r="A332" s="234"/>
      <c r="B332" s="234"/>
      <c r="C332" s="234"/>
      <c r="D332" s="102"/>
      <c r="E332" s="235"/>
      <c r="F332" s="125"/>
      <c r="G332" s="102"/>
      <c r="H332" s="102"/>
      <c r="I332" s="102"/>
      <c r="J332" s="236"/>
      <c r="K332" s="233"/>
      <c r="L332" s="237"/>
      <c r="M332" s="237"/>
      <c r="N332" s="238"/>
      <c r="O332" s="239"/>
    </row>
    <row r="333" spans="1:15" ht="12.75" customHeight="1" x14ac:dyDescent="0.2">
      <c r="A333" s="234"/>
      <c r="B333" s="234"/>
      <c r="C333" s="234"/>
      <c r="D333" s="102"/>
      <c r="E333" s="235"/>
      <c r="F333" s="125"/>
      <c r="G333" s="102"/>
      <c r="H333" s="102"/>
      <c r="I333" s="102"/>
      <c r="J333" s="236"/>
      <c r="K333" s="233"/>
      <c r="L333" s="237"/>
      <c r="M333" s="237"/>
      <c r="N333" s="238"/>
      <c r="O333" s="239"/>
    </row>
    <row r="334" spans="1:15" ht="12.75" customHeight="1" x14ac:dyDescent="0.2">
      <c r="A334" s="234"/>
      <c r="B334" s="234"/>
      <c r="C334" s="234"/>
      <c r="D334" s="102"/>
      <c r="E334" s="235"/>
      <c r="F334" s="125"/>
      <c r="G334" s="102"/>
      <c r="H334" s="102"/>
      <c r="I334" s="102"/>
      <c r="J334" s="236"/>
      <c r="K334" s="233"/>
      <c r="L334" s="237"/>
      <c r="M334" s="237"/>
      <c r="N334" s="238"/>
      <c r="O334" s="239"/>
    </row>
    <row r="335" spans="1:15" ht="12.75" customHeight="1" x14ac:dyDescent="0.2">
      <c r="A335" s="234"/>
      <c r="B335" s="234"/>
      <c r="C335" s="234"/>
      <c r="D335" s="102"/>
      <c r="E335" s="235"/>
      <c r="F335" s="125"/>
      <c r="G335" s="102"/>
      <c r="H335" s="102"/>
      <c r="I335" s="102"/>
      <c r="J335" s="236"/>
      <c r="K335" s="233"/>
      <c r="L335" s="237"/>
      <c r="M335" s="237"/>
      <c r="N335" s="238"/>
      <c r="O335" s="239"/>
    </row>
    <row r="336" spans="1:15" ht="12.75" customHeight="1" x14ac:dyDescent="0.2">
      <c r="A336" s="234"/>
      <c r="B336" s="234"/>
      <c r="C336" s="234"/>
      <c r="D336" s="102"/>
      <c r="E336" s="235"/>
      <c r="F336" s="125"/>
      <c r="G336" s="102"/>
      <c r="H336" s="102"/>
      <c r="I336" s="102"/>
      <c r="J336" s="236"/>
      <c r="K336" s="233"/>
      <c r="L336" s="237"/>
      <c r="M336" s="237"/>
      <c r="N336" s="238"/>
      <c r="O336" s="239"/>
    </row>
    <row r="337" spans="1:15" ht="12.75" customHeight="1" x14ac:dyDescent="0.2">
      <c r="A337" s="234"/>
      <c r="B337" s="234"/>
      <c r="C337" s="234"/>
      <c r="D337" s="102"/>
      <c r="E337" s="235"/>
      <c r="F337" s="125"/>
      <c r="G337" s="102"/>
      <c r="H337" s="102"/>
      <c r="I337" s="102"/>
      <c r="J337" s="236"/>
      <c r="K337" s="233"/>
      <c r="L337" s="237"/>
      <c r="M337" s="237"/>
      <c r="N337" s="238"/>
      <c r="O337" s="239"/>
    </row>
    <row r="338" spans="1:15" ht="12.75" customHeight="1" x14ac:dyDescent="0.2">
      <c r="A338" s="234"/>
      <c r="B338" s="234"/>
      <c r="C338" s="234"/>
      <c r="D338" s="102"/>
      <c r="E338" s="235"/>
      <c r="F338" s="125"/>
      <c r="G338" s="102"/>
      <c r="H338" s="102"/>
      <c r="I338" s="102"/>
      <c r="J338" s="236"/>
      <c r="K338" s="233"/>
      <c r="L338" s="237"/>
      <c r="M338" s="237"/>
      <c r="N338" s="238"/>
      <c r="O338" s="239"/>
    </row>
    <row r="339" spans="1:15" ht="12.75" customHeight="1" x14ac:dyDescent="0.2">
      <c r="A339" s="234"/>
      <c r="B339" s="234"/>
      <c r="C339" s="234"/>
      <c r="D339" s="102"/>
      <c r="E339" s="235"/>
      <c r="F339" s="125"/>
      <c r="G339" s="102"/>
      <c r="H339" s="102"/>
      <c r="I339" s="102"/>
      <c r="J339" s="236"/>
      <c r="K339" s="233"/>
      <c r="L339" s="237"/>
      <c r="M339" s="237"/>
      <c r="N339" s="238"/>
      <c r="O339" s="239"/>
    </row>
    <row r="340" spans="1:15" ht="12.75" customHeight="1" x14ac:dyDescent="0.2">
      <c r="A340" s="234"/>
      <c r="B340" s="234"/>
      <c r="C340" s="234"/>
      <c r="D340" s="102"/>
      <c r="E340" s="235"/>
      <c r="F340" s="125"/>
      <c r="G340" s="102"/>
      <c r="H340" s="102"/>
      <c r="I340" s="102"/>
      <c r="J340" s="236"/>
      <c r="K340" s="233"/>
      <c r="L340" s="237"/>
      <c r="M340" s="237"/>
      <c r="N340" s="238"/>
      <c r="O340" s="239"/>
    </row>
    <row r="341" spans="1:15" ht="12.75" customHeight="1" x14ac:dyDescent="0.2">
      <c r="A341" s="234"/>
      <c r="B341" s="234"/>
      <c r="C341" s="234"/>
      <c r="D341" s="102"/>
      <c r="E341" s="235"/>
      <c r="F341" s="125"/>
      <c r="G341" s="102"/>
      <c r="H341" s="102"/>
      <c r="I341" s="102"/>
      <c r="J341" s="236"/>
      <c r="K341" s="233"/>
      <c r="L341" s="237"/>
      <c r="M341" s="237"/>
      <c r="N341" s="238"/>
      <c r="O341" s="239"/>
    </row>
    <row r="342" spans="1:15" ht="12.75" customHeight="1" x14ac:dyDescent="0.2">
      <c r="A342" s="234"/>
      <c r="B342" s="234"/>
      <c r="C342" s="234"/>
      <c r="D342" s="102"/>
      <c r="E342" s="235"/>
      <c r="F342" s="125"/>
      <c r="G342" s="102"/>
      <c r="H342" s="102"/>
      <c r="I342" s="102"/>
      <c r="J342" s="236"/>
      <c r="K342" s="233"/>
      <c r="L342" s="237"/>
      <c r="M342" s="237"/>
      <c r="N342" s="238"/>
      <c r="O342" s="239"/>
    </row>
    <row r="343" spans="1:15" ht="12.75" customHeight="1" x14ac:dyDescent="0.2">
      <c r="A343" s="234"/>
      <c r="B343" s="234"/>
      <c r="C343" s="234"/>
      <c r="D343" s="102"/>
      <c r="E343" s="235"/>
      <c r="F343" s="125"/>
      <c r="G343" s="102"/>
      <c r="H343" s="102"/>
      <c r="I343" s="102"/>
      <c r="J343" s="236"/>
      <c r="K343" s="233"/>
      <c r="L343" s="237"/>
      <c r="M343" s="237"/>
      <c r="N343" s="238"/>
      <c r="O343" s="239"/>
    </row>
    <row r="344" spans="1:15" ht="12.75" customHeight="1" x14ac:dyDescent="0.2">
      <c r="A344" s="234"/>
      <c r="B344" s="234"/>
      <c r="C344" s="234"/>
      <c r="D344" s="102"/>
      <c r="E344" s="235"/>
      <c r="F344" s="125"/>
      <c r="G344" s="102"/>
      <c r="H344" s="102"/>
      <c r="I344" s="102"/>
      <c r="J344" s="236"/>
      <c r="K344" s="233"/>
      <c r="L344" s="237"/>
      <c r="M344" s="237"/>
      <c r="N344" s="238"/>
      <c r="O344" s="239"/>
    </row>
    <row r="345" spans="1:15" ht="12.75" customHeight="1" x14ac:dyDescent="0.2">
      <c r="A345" s="234"/>
      <c r="B345" s="234"/>
      <c r="C345" s="234"/>
      <c r="D345" s="102"/>
      <c r="E345" s="235"/>
      <c r="F345" s="125"/>
      <c r="G345" s="102"/>
      <c r="H345" s="102"/>
      <c r="I345" s="102"/>
      <c r="J345" s="236"/>
      <c r="K345" s="233"/>
      <c r="L345" s="237"/>
      <c r="M345" s="237"/>
      <c r="N345" s="238"/>
      <c r="O345" s="239"/>
    </row>
    <row r="346" spans="1:15" ht="12.75" customHeight="1" x14ac:dyDescent="0.2">
      <c r="A346" s="234"/>
      <c r="B346" s="234"/>
      <c r="C346" s="234"/>
      <c r="D346" s="102"/>
      <c r="E346" s="235"/>
      <c r="F346" s="125"/>
      <c r="G346" s="102"/>
      <c r="H346" s="102"/>
      <c r="I346" s="102"/>
      <c r="J346" s="236"/>
      <c r="K346" s="233"/>
      <c r="L346" s="237"/>
      <c r="M346" s="237"/>
      <c r="N346" s="238"/>
      <c r="O346" s="239"/>
    </row>
    <row r="347" spans="1:15" ht="12.75" customHeight="1" x14ac:dyDescent="0.2">
      <c r="A347" s="234"/>
      <c r="B347" s="234"/>
      <c r="C347" s="234"/>
      <c r="D347" s="102"/>
      <c r="E347" s="235"/>
      <c r="F347" s="125"/>
      <c r="G347" s="102"/>
      <c r="H347" s="102"/>
      <c r="I347" s="102"/>
      <c r="J347" s="236"/>
      <c r="K347" s="233"/>
      <c r="L347" s="237"/>
      <c r="M347" s="237"/>
      <c r="N347" s="238"/>
      <c r="O347" s="239"/>
    </row>
    <row r="348" spans="1:15" ht="12.75" customHeight="1" x14ac:dyDescent="0.2">
      <c r="A348" s="234"/>
      <c r="B348" s="234"/>
      <c r="C348" s="234"/>
      <c r="D348" s="102"/>
      <c r="E348" s="235"/>
      <c r="F348" s="125"/>
      <c r="G348" s="102"/>
      <c r="H348" s="102"/>
      <c r="I348" s="102"/>
      <c r="J348" s="236"/>
      <c r="K348" s="233"/>
      <c r="L348" s="237"/>
      <c r="M348" s="237"/>
      <c r="N348" s="238"/>
      <c r="O348" s="239"/>
    </row>
    <row r="349" spans="1:15" ht="12.75" customHeight="1" x14ac:dyDescent="0.2">
      <c r="A349" s="234"/>
      <c r="B349" s="234"/>
      <c r="C349" s="234"/>
      <c r="D349" s="102"/>
      <c r="E349" s="235"/>
      <c r="F349" s="125"/>
      <c r="G349" s="102"/>
      <c r="H349" s="102"/>
      <c r="I349" s="102"/>
      <c r="J349" s="236"/>
      <c r="K349" s="233"/>
      <c r="L349" s="237"/>
      <c r="M349" s="237"/>
      <c r="N349" s="238"/>
      <c r="O349" s="239"/>
    </row>
    <row r="350" spans="1:15" ht="12.75" customHeight="1" x14ac:dyDescent="0.2">
      <c r="A350" s="234"/>
      <c r="B350" s="234"/>
      <c r="C350" s="234"/>
      <c r="D350" s="102"/>
      <c r="E350" s="235"/>
      <c r="F350" s="125"/>
      <c r="G350" s="102"/>
      <c r="H350" s="102"/>
      <c r="I350" s="102"/>
      <c r="J350" s="236"/>
      <c r="K350" s="233"/>
      <c r="L350" s="237"/>
      <c r="M350" s="237"/>
      <c r="N350" s="238"/>
      <c r="O350" s="239"/>
    </row>
    <row r="351" spans="1:15" ht="12.75" customHeight="1" x14ac:dyDescent="0.2">
      <c r="A351" s="234"/>
      <c r="B351" s="234"/>
      <c r="C351" s="234"/>
      <c r="D351" s="102"/>
      <c r="E351" s="235"/>
      <c r="F351" s="125"/>
      <c r="G351" s="102"/>
      <c r="H351" s="102"/>
      <c r="I351" s="102"/>
      <c r="J351" s="236"/>
      <c r="K351" s="233"/>
      <c r="L351" s="237"/>
      <c r="M351" s="237"/>
      <c r="N351" s="238"/>
      <c r="O351" s="239"/>
    </row>
    <row r="352" spans="1:15" ht="12.75" customHeight="1" x14ac:dyDescent="0.2">
      <c r="A352" s="234"/>
      <c r="B352" s="234"/>
      <c r="C352" s="234"/>
      <c r="D352" s="102"/>
      <c r="E352" s="235"/>
      <c r="F352" s="125"/>
      <c r="G352" s="102"/>
      <c r="H352" s="102"/>
      <c r="I352" s="102"/>
      <c r="J352" s="236"/>
      <c r="K352" s="233"/>
      <c r="L352" s="237"/>
      <c r="M352" s="237"/>
      <c r="N352" s="238"/>
      <c r="O352" s="239"/>
    </row>
    <row r="353" spans="1:15" ht="12.75" customHeight="1" x14ac:dyDescent="0.2">
      <c r="A353" s="234"/>
      <c r="B353" s="234"/>
      <c r="C353" s="234"/>
      <c r="D353" s="102"/>
      <c r="E353" s="235"/>
      <c r="F353" s="125"/>
      <c r="G353" s="102"/>
      <c r="H353" s="102"/>
      <c r="I353" s="102"/>
      <c r="J353" s="236"/>
      <c r="K353" s="233"/>
      <c r="L353" s="237"/>
      <c r="M353" s="237"/>
      <c r="N353" s="238"/>
      <c r="O353" s="239"/>
    </row>
    <row r="354" spans="1:15" ht="12.75" customHeight="1" x14ac:dyDescent="0.2">
      <c r="A354" s="234"/>
      <c r="B354" s="234"/>
      <c r="C354" s="234"/>
      <c r="D354" s="102"/>
      <c r="E354" s="235"/>
      <c r="F354" s="125"/>
      <c r="G354" s="102"/>
      <c r="H354" s="102"/>
      <c r="I354" s="102"/>
      <c r="J354" s="236"/>
      <c r="K354" s="233"/>
      <c r="L354" s="237"/>
      <c r="M354" s="237"/>
      <c r="N354" s="238"/>
      <c r="O354" s="239"/>
    </row>
    <row r="355" spans="1:15" ht="12.75" customHeight="1" x14ac:dyDescent="0.2">
      <c r="A355" s="234"/>
      <c r="B355" s="234"/>
      <c r="C355" s="234"/>
      <c r="D355" s="102"/>
      <c r="E355" s="235"/>
      <c r="F355" s="125"/>
      <c r="G355" s="102"/>
      <c r="H355" s="102"/>
      <c r="I355" s="102"/>
      <c r="J355" s="236"/>
      <c r="K355" s="233"/>
      <c r="L355" s="237"/>
      <c r="M355" s="237"/>
      <c r="N355" s="238"/>
      <c r="O355" s="239"/>
    </row>
    <row r="356" spans="1:15" ht="12.75" customHeight="1" x14ac:dyDescent="0.2">
      <c r="A356" s="234"/>
      <c r="B356" s="234"/>
      <c r="C356" s="234"/>
      <c r="D356" s="102"/>
      <c r="E356" s="235"/>
      <c r="F356" s="125"/>
      <c r="G356" s="102"/>
      <c r="H356" s="102"/>
      <c r="I356" s="102"/>
      <c r="J356" s="236"/>
      <c r="K356" s="233"/>
      <c r="L356" s="237"/>
      <c r="M356" s="237"/>
      <c r="N356" s="238"/>
      <c r="O356" s="239"/>
    </row>
    <row r="357" spans="1:15" ht="12.75" customHeight="1" x14ac:dyDescent="0.2">
      <c r="A357" s="234"/>
      <c r="B357" s="234"/>
      <c r="C357" s="234"/>
      <c r="D357" s="102"/>
      <c r="E357" s="235"/>
      <c r="F357" s="125"/>
      <c r="G357" s="102"/>
      <c r="H357" s="102"/>
      <c r="I357" s="102"/>
      <c r="J357" s="236"/>
      <c r="K357" s="233"/>
      <c r="L357" s="237"/>
      <c r="M357" s="237"/>
      <c r="N357" s="238"/>
      <c r="O357" s="239"/>
    </row>
    <row r="358" spans="1:15" ht="12.75" customHeight="1" x14ac:dyDescent="0.2">
      <c r="A358" s="234"/>
      <c r="B358" s="234"/>
      <c r="C358" s="234"/>
      <c r="D358" s="102"/>
      <c r="E358" s="235"/>
      <c r="F358" s="125"/>
      <c r="G358" s="102"/>
      <c r="H358" s="102"/>
      <c r="I358" s="102"/>
      <c r="J358" s="236"/>
      <c r="K358" s="233"/>
      <c r="L358" s="237"/>
      <c r="M358" s="237"/>
      <c r="N358" s="238"/>
      <c r="O358" s="239"/>
    </row>
    <row r="359" spans="1:15" ht="12.75" customHeight="1" x14ac:dyDescent="0.2">
      <c r="A359" s="234"/>
      <c r="B359" s="234"/>
      <c r="C359" s="234"/>
      <c r="D359" s="102"/>
      <c r="E359" s="235"/>
      <c r="F359" s="125"/>
      <c r="G359" s="102"/>
      <c r="H359" s="102"/>
      <c r="I359" s="102"/>
      <c r="J359" s="236"/>
      <c r="K359" s="233"/>
      <c r="L359" s="237"/>
      <c r="M359" s="237"/>
      <c r="N359" s="238"/>
      <c r="O359" s="239"/>
    </row>
    <row r="360" spans="1:15" ht="12.75" customHeight="1" x14ac:dyDescent="0.2">
      <c r="A360" s="234"/>
      <c r="B360" s="234"/>
      <c r="C360" s="234"/>
      <c r="D360" s="102"/>
      <c r="E360" s="235"/>
      <c r="F360" s="125"/>
      <c r="G360" s="102"/>
      <c r="H360" s="102"/>
      <c r="I360" s="102"/>
      <c r="J360" s="236"/>
      <c r="K360" s="233"/>
      <c r="L360" s="237"/>
      <c r="M360" s="237"/>
      <c r="N360" s="238"/>
      <c r="O360" s="239"/>
    </row>
    <row r="361" spans="1:15" ht="12.75" customHeight="1" x14ac:dyDescent="0.2">
      <c r="A361" s="234"/>
      <c r="B361" s="234"/>
      <c r="C361" s="234"/>
      <c r="D361" s="102"/>
      <c r="E361" s="235"/>
      <c r="F361" s="125"/>
      <c r="G361" s="102"/>
      <c r="H361" s="102"/>
      <c r="I361" s="102"/>
      <c r="J361" s="236"/>
      <c r="K361" s="233"/>
      <c r="L361" s="237"/>
      <c r="M361" s="237"/>
      <c r="N361" s="238"/>
      <c r="O361" s="239"/>
    </row>
    <row r="362" spans="1:15" ht="12.75" customHeight="1" x14ac:dyDescent="0.2">
      <c r="A362" s="234"/>
      <c r="B362" s="234"/>
      <c r="C362" s="234"/>
      <c r="D362" s="102"/>
      <c r="E362" s="235"/>
      <c r="F362" s="125"/>
      <c r="G362" s="102"/>
      <c r="H362" s="102"/>
      <c r="I362" s="102"/>
      <c r="J362" s="236"/>
      <c r="K362" s="233"/>
      <c r="L362" s="237"/>
      <c r="M362" s="237"/>
      <c r="N362" s="238"/>
      <c r="O362" s="239"/>
    </row>
    <row r="363" spans="1:15" ht="12.75" customHeight="1" x14ac:dyDescent="0.2">
      <c r="A363" s="234"/>
      <c r="B363" s="234"/>
      <c r="C363" s="234"/>
      <c r="D363" s="102"/>
      <c r="E363" s="235"/>
      <c r="F363" s="125"/>
      <c r="G363" s="102"/>
      <c r="H363" s="102"/>
      <c r="I363" s="102"/>
      <c r="J363" s="236"/>
      <c r="K363" s="233"/>
      <c r="L363" s="237"/>
      <c r="M363" s="237"/>
      <c r="N363" s="238"/>
      <c r="O363" s="239"/>
    </row>
    <row r="364" spans="1:15" ht="12.75" customHeight="1" x14ac:dyDescent="0.2">
      <c r="A364" s="234"/>
      <c r="B364" s="234"/>
      <c r="C364" s="234"/>
      <c r="D364" s="102"/>
      <c r="E364" s="235"/>
      <c r="F364" s="125"/>
      <c r="G364" s="102"/>
      <c r="H364" s="102"/>
      <c r="I364" s="102"/>
      <c r="J364" s="236"/>
      <c r="K364" s="233"/>
      <c r="L364" s="237"/>
      <c r="M364" s="237"/>
      <c r="N364" s="238"/>
      <c r="O364" s="239"/>
    </row>
    <row r="365" spans="1:15" ht="12.75" customHeight="1" x14ac:dyDescent="0.2">
      <c r="A365" s="234"/>
      <c r="B365" s="234"/>
      <c r="C365" s="234"/>
      <c r="D365" s="102"/>
      <c r="E365" s="235"/>
      <c r="F365" s="125"/>
      <c r="G365" s="102"/>
      <c r="H365" s="102"/>
      <c r="I365" s="102"/>
      <c r="J365" s="236"/>
      <c r="K365" s="233"/>
      <c r="L365" s="237"/>
      <c r="M365" s="237"/>
      <c r="N365" s="238"/>
      <c r="O365" s="239"/>
    </row>
    <row r="366" spans="1:15" ht="12.75" customHeight="1" x14ac:dyDescent="0.2">
      <c r="A366" s="234"/>
      <c r="B366" s="234"/>
      <c r="C366" s="234"/>
      <c r="D366" s="102"/>
      <c r="E366" s="235"/>
      <c r="F366" s="125"/>
      <c r="G366" s="102"/>
      <c r="H366" s="102"/>
      <c r="I366" s="102"/>
      <c r="J366" s="236"/>
      <c r="K366" s="233"/>
      <c r="L366" s="237"/>
      <c r="M366" s="237"/>
      <c r="N366" s="238"/>
      <c r="O366" s="239"/>
    </row>
    <row r="367" spans="1:15" ht="12.75" customHeight="1" x14ac:dyDescent="0.2">
      <c r="A367" s="234"/>
      <c r="B367" s="234"/>
      <c r="C367" s="234"/>
      <c r="D367" s="102"/>
      <c r="E367" s="235"/>
      <c r="F367" s="125"/>
      <c r="G367" s="102"/>
      <c r="H367" s="102"/>
      <c r="I367" s="102"/>
      <c r="J367" s="236"/>
      <c r="K367" s="233"/>
      <c r="L367" s="237"/>
      <c r="M367" s="237"/>
      <c r="N367" s="238"/>
      <c r="O367" s="239"/>
    </row>
    <row r="368" spans="1:15" ht="12.75" customHeight="1" x14ac:dyDescent="0.2">
      <c r="A368" s="234"/>
      <c r="B368" s="234"/>
      <c r="C368" s="234"/>
      <c r="D368" s="102"/>
      <c r="E368" s="235"/>
      <c r="F368" s="125"/>
      <c r="G368" s="102"/>
      <c r="H368" s="102"/>
      <c r="I368" s="102"/>
      <c r="J368" s="236"/>
      <c r="K368" s="233"/>
      <c r="L368" s="237"/>
      <c r="M368" s="237"/>
      <c r="N368" s="238"/>
      <c r="O368" s="239"/>
    </row>
    <row r="369" spans="1:15" ht="12.75" customHeight="1" x14ac:dyDescent="0.2">
      <c r="A369" s="234"/>
      <c r="B369" s="234"/>
      <c r="C369" s="234"/>
      <c r="D369" s="102"/>
      <c r="E369" s="235"/>
      <c r="F369" s="125"/>
      <c r="G369" s="102"/>
      <c r="H369" s="102"/>
      <c r="I369" s="102"/>
      <c r="J369" s="236"/>
      <c r="K369" s="233"/>
      <c r="L369" s="237"/>
      <c r="M369" s="237"/>
      <c r="N369" s="238"/>
      <c r="O369" s="239"/>
    </row>
    <row r="370" spans="1:15" ht="12.75" customHeight="1" x14ac:dyDescent="0.2">
      <c r="A370" s="234"/>
      <c r="B370" s="234"/>
      <c r="C370" s="234"/>
      <c r="D370" s="102"/>
      <c r="E370" s="235"/>
      <c r="F370" s="125"/>
      <c r="G370" s="102"/>
      <c r="H370" s="102"/>
      <c r="I370" s="102"/>
      <c r="J370" s="236"/>
      <c r="K370" s="233"/>
      <c r="L370" s="237"/>
      <c r="M370" s="237"/>
      <c r="N370" s="238"/>
      <c r="O370" s="239"/>
    </row>
    <row r="371" spans="1:15" ht="12.75" customHeight="1" x14ac:dyDescent="0.2">
      <c r="A371" s="234"/>
      <c r="B371" s="234"/>
      <c r="C371" s="234"/>
      <c r="D371" s="102"/>
      <c r="E371" s="235"/>
      <c r="F371" s="125"/>
      <c r="G371" s="102"/>
      <c r="H371" s="102"/>
      <c r="I371" s="102"/>
      <c r="J371" s="236"/>
      <c r="K371" s="233"/>
      <c r="L371" s="237"/>
      <c r="M371" s="237"/>
      <c r="N371" s="238"/>
      <c r="O371" s="239"/>
    </row>
    <row r="372" spans="1:15" ht="12.75" customHeight="1" x14ac:dyDescent="0.2">
      <c r="A372" s="234"/>
      <c r="B372" s="234"/>
      <c r="C372" s="234"/>
      <c r="D372" s="102"/>
      <c r="E372" s="235"/>
      <c r="F372" s="125"/>
      <c r="G372" s="102"/>
      <c r="H372" s="102"/>
      <c r="I372" s="102"/>
      <c r="J372" s="236"/>
      <c r="K372" s="233"/>
      <c r="L372" s="237"/>
      <c r="M372" s="237"/>
      <c r="N372" s="238"/>
      <c r="O372" s="239"/>
    </row>
    <row r="373" spans="1:15" ht="12.75" customHeight="1" x14ac:dyDescent="0.2">
      <c r="A373" s="234"/>
      <c r="B373" s="234"/>
      <c r="C373" s="234"/>
      <c r="D373" s="102"/>
      <c r="E373" s="235"/>
      <c r="F373" s="125"/>
      <c r="G373" s="102"/>
      <c r="H373" s="102"/>
      <c r="I373" s="102"/>
      <c r="J373" s="236"/>
      <c r="K373" s="233"/>
      <c r="L373" s="237"/>
      <c r="M373" s="237"/>
      <c r="N373" s="238"/>
      <c r="O373" s="239"/>
    </row>
    <row r="374" spans="1:15" ht="12.75" customHeight="1" x14ac:dyDescent="0.2">
      <c r="A374" s="234"/>
      <c r="B374" s="234"/>
      <c r="C374" s="234"/>
      <c r="D374" s="102"/>
      <c r="E374" s="235"/>
      <c r="F374" s="125"/>
      <c r="G374" s="102"/>
      <c r="H374" s="102"/>
      <c r="I374" s="102"/>
      <c r="J374" s="236"/>
      <c r="K374" s="233"/>
      <c r="L374" s="237"/>
      <c r="M374" s="237"/>
      <c r="N374" s="238"/>
      <c r="O374" s="239"/>
    </row>
    <row r="375" spans="1:15" ht="12.75" customHeight="1" x14ac:dyDescent="0.2">
      <c r="A375" s="234"/>
      <c r="B375" s="234"/>
      <c r="C375" s="234"/>
      <c r="D375" s="102"/>
      <c r="E375" s="235"/>
      <c r="F375" s="125"/>
      <c r="G375" s="102"/>
      <c r="H375" s="102"/>
      <c r="I375" s="102"/>
      <c r="J375" s="236"/>
      <c r="K375" s="233"/>
      <c r="L375" s="237"/>
      <c r="M375" s="237"/>
      <c r="N375" s="238"/>
      <c r="O375" s="239"/>
    </row>
    <row r="376" spans="1:15" ht="12.75" customHeight="1" x14ac:dyDescent="0.2">
      <c r="A376" s="234"/>
      <c r="B376" s="234"/>
      <c r="C376" s="234"/>
      <c r="D376" s="102"/>
      <c r="E376" s="235"/>
      <c r="F376" s="125"/>
      <c r="G376" s="102"/>
      <c r="H376" s="102"/>
      <c r="I376" s="102"/>
      <c r="J376" s="236"/>
      <c r="K376" s="233"/>
      <c r="L376" s="237"/>
      <c r="M376" s="237"/>
      <c r="N376" s="238"/>
      <c r="O376" s="239"/>
    </row>
    <row r="377" spans="1:15" ht="12.75" customHeight="1" x14ac:dyDescent="0.2">
      <c r="A377" s="234"/>
      <c r="B377" s="234"/>
      <c r="C377" s="234"/>
      <c r="D377" s="102"/>
      <c r="E377" s="235"/>
      <c r="F377" s="125"/>
      <c r="G377" s="102"/>
      <c r="H377" s="102"/>
      <c r="I377" s="102"/>
      <c r="J377" s="236"/>
      <c r="K377" s="233"/>
      <c r="L377" s="237"/>
      <c r="M377" s="237"/>
      <c r="N377" s="238"/>
      <c r="O377" s="239"/>
    </row>
    <row r="378" spans="1:15" ht="12.75" customHeight="1" x14ac:dyDescent="0.2">
      <c r="A378" s="234"/>
      <c r="B378" s="234"/>
      <c r="C378" s="234"/>
      <c r="D378" s="102"/>
      <c r="E378" s="235"/>
      <c r="F378" s="125"/>
      <c r="G378" s="102"/>
      <c r="H378" s="102"/>
      <c r="I378" s="102"/>
      <c r="J378" s="236"/>
      <c r="K378" s="233"/>
      <c r="L378" s="237"/>
      <c r="M378" s="237"/>
      <c r="N378" s="238"/>
      <c r="O378" s="239"/>
    </row>
    <row r="379" spans="1:15" ht="12.75" customHeight="1" x14ac:dyDescent="0.2">
      <c r="A379" s="234"/>
      <c r="B379" s="234"/>
      <c r="C379" s="234"/>
      <c r="D379" s="102"/>
      <c r="E379" s="235"/>
      <c r="F379" s="125"/>
      <c r="G379" s="102"/>
      <c r="H379" s="102"/>
      <c r="I379" s="102"/>
      <c r="J379" s="236"/>
      <c r="K379" s="233"/>
      <c r="L379" s="237"/>
      <c r="M379" s="237"/>
      <c r="N379" s="238"/>
      <c r="O379" s="239"/>
    </row>
    <row r="380" spans="1:15" ht="12.75" customHeight="1" x14ac:dyDescent="0.2">
      <c r="A380" s="234"/>
      <c r="B380" s="234"/>
      <c r="C380" s="234"/>
      <c r="D380" s="102"/>
      <c r="E380" s="235"/>
      <c r="F380" s="125"/>
      <c r="G380" s="102"/>
      <c r="H380" s="102"/>
      <c r="I380" s="102"/>
      <c r="J380" s="236"/>
      <c r="K380" s="233"/>
      <c r="L380" s="237"/>
      <c r="M380" s="237"/>
      <c r="N380" s="238"/>
      <c r="O380" s="239"/>
    </row>
    <row r="381" spans="1:15" ht="12.75" customHeight="1" x14ac:dyDescent="0.2">
      <c r="A381" s="234"/>
      <c r="B381" s="234"/>
      <c r="C381" s="234"/>
      <c r="D381" s="102"/>
      <c r="E381" s="235"/>
      <c r="F381" s="125"/>
      <c r="G381" s="102"/>
      <c r="H381" s="102"/>
      <c r="I381" s="102"/>
      <c r="J381" s="236"/>
      <c r="K381" s="233"/>
      <c r="L381" s="237"/>
      <c r="M381" s="237"/>
      <c r="N381" s="238"/>
      <c r="O381" s="239"/>
    </row>
    <row r="382" spans="1:15" ht="12.75" customHeight="1" x14ac:dyDescent="0.2">
      <c r="A382" s="234"/>
      <c r="B382" s="234"/>
      <c r="C382" s="234"/>
      <c r="D382" s="102"/>
      <c r="E382" s="235"/>
      <c r="F382" s="125"/>
      <c r="G382" s="102"/>
      <c r="H382" s="102"/>
      <c r="I382" s="102"/>
      <c r="J382" s="236"/>
      <c r="K382" s="233"/>
      <c r="L382" s="237"/>
      <c r="M382" s="237"/>
      <c r="N382" s="238"/>
      <c r="O382" s="239"/>
    </row>
    <row r="383" spans="1:15" ht="12.75" customHeight="1" x14ac:dyDescent="0.2">
      <c r="A383" s="234"/>
      <c r="B383" s="234"/>
      <c r="C383" s="234"/>
      <c r="D383" s="102"/>
      <c r="E383" s="235"/>
      <c r="F383" s="125"/>
      <c r="G383" s="102"/>
      <c r="H383" s="102"/>
      <c r="I383" s="102"/>
      <c r="J383" s="236"/>
      <c r="K383" s="233"/>
      <c r="L383" s="237"/>
      <c r="M383" s="237"/>
      <c r="N383" s="238"/>
      <c r="O383" s="239"/>
    </row>
    <row r="384" spans="1:15" ht="12.75" customHeight="1" x14ac:dyDescent="0.2">
      <c r="A384" s="234"/>
      <c r="B384" s="234"/>
      <c r="C384" s="234"/>
      <c r="D384" s="102"/>
      <c r="E384" s="235"/>
      <c r="F384" s="125"/>
      <c r="G384" s="102"/>
      <c r="H384" s="102"/>
      <c r="I384" s="102"/>
      <c r="J384" s="236"/>
      <c r="K384" s="233"/>
      <c r="L384" s="237"/>
      <c r="M384" s="237"/>
      <c r="N384" s="238"/>
      <c r="O384" s="239"/>
    </row>
    <row r="385" spans="1:15" ht="12.75" customHeight="1" x14ac:dyDescent="0.2">
      <c r="A385" s="234"/>
      <c r="B385" s="234"/>
      <c r="C385" s="234"/>
      <c r="D385" s="102"/>
      <c r="E385" s="235"/>
      <c r="F385" s="125"/>
      <c r="G385" s="102"/>
      <c r="H385" s="102"/>
      <c r="I385" s="102"/>
      <c r="J385" s="236"/>
      <c r="K385" s="233"/>
      <c r="L385" s="237"/>
      <c r="M385" s="237"/>
      <c r="N385" s="238"/>
      <c r="O385" s="239"/>
    </row>
    <row r="386" spans="1:15" ht="12.75" customHeight="1" x14ac:dyDescent="0.2">
      <c r="A386" s="234"/>
      <c r="B386" s="234"/>
      <c r="C386" s="234"/>
      <c r="D386" s="102"/>
      <c r="E386" s="235"/>
      <c r="F386" s="125"/>
      <c r="G386" s="102"/>
      <c r="H386" s="102"/>
      <c r="I386" s="102"/>
      <c r="J386" s="236"/>
      <c r="K386" s="233"/>
      <c r="L386" s="237"/>
      <c r="M386" s="237"/>
      <c r="N386" s="238"/>
      <c r="O386" s="239"/>
    </row>
    <row r="387" spans="1:15" ht="12.75" customHeight="1" x14ac:dyDescent="0.2">
      <c r="A387" s="234"/>
      <c r="B387" s="234"/>
      <c r="C387" s="234"/>
      <c r="D387" s="102"/>
      <c r="E387" s="235"/>
      <c r="F387" s="125"/>
      <c r="G387" s="102"/>
      <c r="H387" s="102"/>
      <c r="I387" s="102"/>
      <c r="J387" s="236"/>
      <c r="K387" s="233"/>
      <c r="L387" s="237"/>
      <c r="M387" s="237"/>
      <c r="N387" s="238"/>
      <c r="O387" s="239"/>
    </row>
    <row r="388" spans="1:15" ht="12.75" customHeight="1" x14ac:dyDescent="0.2">
      <c r="A388" s="234"/>
      <c r="B388" s="234"/>
      <c r="C388" s="234"/>
      <c r="D388" s="102"/>
      <c r="E388" s="235"/>
      <c r="F388" s="125"/>
      <c r="G388" s="102"/>
      <c r="H388" s="102"/>
      <c r="I388" s="102"/>
      <c r="J388" s="236"/>
      <c r="K388" s="233"/>
      <c r="L388" s="237"/>
      <c r="M388" s="237"/>
      <c r="N388" s="238"/>
      <c r="O388" s="239"/>
    </row>
    <row r="389" spans="1:15" ht="12.75" customHeight="1" x14ac:dyDescent="0.2">
      <c r="A389" s="234"/>
      <c r="B389" s="234"/>
      <c r="C389" s="234"/>
      <c r="D389" s="102"/>
      <c r="E389" s="235"/>
      <c r="F389" s="125"/>
      <c r="G389" s="102"/>
      <c r="H389" s="102"/>
      <c r="I389" s="102"/>
      <c r="J389" s="236"/>
      <c r="K389" s="233"/>
      <c r="L389" s="237"/>
      <c r="M389" s="237"/>
      <c r="N389" s="238"/>
      <c r="O389" s="239"/>
    </row>
    <row r="390" spans="1:15" ht="12.75" customHeight="1" x14ac:dyDescent="0.2">
      <c r="A390" s="234"/>
      <c r="B390" s="234"/>
      <c r="C390" s="234"/>
      <c r="D390" s="102"/>
      <c r="E390" s="235"/>
      <c r="F390" s="125"/>
      <c r="G390" s="102"/>
      <c r="H390" s="102"/>
      <c r="I390" s="102"/>
      <c r="J390" s="236"/>
      <c r="K390" s="233"/>
      <c r="L390" s="237"/>
      <c r="M390" s="237"/>
      <c r="N390" s="238"/>
      <c r="O390" s="239"/>
    </row>
    <row r="391" spans="1:15" ht="12.75" customHeight="1" x14ac:dyDescent="0.2">
      <c r="A391" s="234"/>
      <c r="B391" s="234"/>
      <c r="C391" s="234"/>
      <c r="D391" s="102"/>
      <c r="E391" s="235"/>
      <c r="F391" s="125"/>
      <c r="G391" s="102"/>
      <c r="H391" s="102"/>
      <c r="I391" s="102"/>
      <c r="J391" s="236"/>
      <c r="K391" s="233"/>
      <c r="L391" s="237"/>
      <c r="M391" s="237"/>
      <c r="N391" s="238"/>
      <c r="O391" s="239"/>
    </row>
    <row r="392" spans="1:15" ht="12.75" customHeight="1" x14ac:dyDescent="0.2">
      <c r="A392" s="234"/>
      <c r="B392" s="234"/>
      <c r="C392" s="234"/>
      <c r="D392" s="102"/>
      <c r="E392" s="235"/>
      <c r="F392" s="125"/>
      <c r="G392" s="102"/>
      <c r="H392" s="102"/>
      <c r="I392" s="102"/>
      <c r="J392" s="236"/>
      <c r="K392" s="233"/>
      <c r="L392" s="237"/>
      <c r="M392" s="237"/>
      <c r="N392" s="238"/>
      <c r="O392" s="239"/>
    </row>
    <row r="393" spans="1:15" ht="12.75" customHeight="1" x14ac:dyDescent="0.2">
      <c r="A393" s="234"/>
      <c r="B393" s="234"/>
      <c r="C393" s="234"/>
      <c r="D393" s="102"/>
      <c r="E393" s="235"/>
      <c r="F393" s="125"/>
      <c r="G393" s="102"/>
      <c r="H393" s="102"/>
      <c r="I393" s="102"/>
      <c r="J393" s="236"/>
      <c r="K393" s="233"/>
      <c r="L393" s="237"/>
      <c r="M393" s="237"/>
      <c r="N393" s="238"/>
      <c r="O393" s="239"/>
    </row>
    <row r="394" spans="1:15" ht="12.75" customHeight="1" x14ac:dyDescent="0.2">
      <c r="A394" s="234"/>
      <c r="B394" s="234"/>
      <c r="C394" s="234"/>
      <c r="D394" s="102"/>
      <c r="E394" s="235"/>
      <c r="F394" s="125"/>
      <c r="G394" s="102"/>
      <c r="H394" s="102"/>
      <c r="I394" s="102"/>
      <c r="J394" s="236"/>
      <c r="K394" s="233"/>
      <c r="L394" s="237"/>
      <c r="M394" s="237"/>
      <c r="N394" s="238"/>
      <c r="O394" s="239"/>
    </row>
    <row r="395" spans="1:15" ht="12.75" customHeight="1" x14ac:dyDescent="0.2">
      <c r="A395" s="234"/>
      <c r="B395" s="234"/>
      <c r="C395" s="234"/>
      <c r="D395" s="102"/>
      <c r="E395" s="235"/>
      <c r="F395" s="125"/>
      <c r="G395" s="102"/>
      <c r="H395" s="102"/>
      <c r="I395" s="102"/>
      <c r="J395" s="236"/>
      <c r="K395" s="233"/>
      <c r="L395" s="237"/>
      <c r="M395" s="237"/>
      <c r="N395" s="238"/>
      <c r="O395" s="239"/>
    </row>
    <row r="396" spans="1:15" ht="12.75" customHeight="1" x14ac:dyDescent="0.2">
      <c r="A396" s="234"/>
      <c r="B396" s="234"/>
      <c r="C396" s="234"/>
      <c r="D396" s="102"/>
      <c r="E396" s="235"/>
      <c r="F396" s="125"/>
      <c r="G396" s="102"/>
      <c r="H396" s="102"/>
      <c r="I396" s="102"/>
      <c r="J396" s="236"/>
      <c r="K396" s="233"/>
      <c r="L396" s="237"/>
      <c r="M396" s="237"/>
      <c r="N396" s="238"/>
      <c r="O396" s="239"/>
    </row>
    <row r="397" spans="1:15" ht="12.75" customHeight="1" x14ac:dyDescent="0.2">
      <c r="A397" s="234"/>
      <c r="B397" s="234"/>
      <c r="C397" s="234"/>
      <c r="D397" s="102"/>
      <c r="E397" s="235"/>
      <c r="F397" s="125"/>
      <c r="G397" s="102"/>
      <c r="H397" s="102"/>
      <c r="I397" s="102"/>
      <c r="J397" s="236"/>
      <c r="K397" s="233"/>
      <c r="L397" s="237"/>
      <c r="M397" s="237"/>
      <c r="N397" s="238"/>
      <c r="O397" s="239"/>
    </row>
    <row r="398" spans="1:15" ht="12.75" customHeight="1" x14ac:dyDescent="0.2">
      <c r="A398" s="234"/>
      <c r="B398" s="234"/>
      <c r="C398" s="234"/>
      <c r="D398" s="102"/>
      <c r="E398" s="235"/>
      <c r="F398" s="125"/>
      <c r="G398" s="102"/>
      <c r="H398" s="102"/>
      <c r="I398" s="102"/>
      <c r="J398" s="236"/>
      <c r="K398" s="233"/>
      <c r="L398" s="237"/>
      <c r="M398" s="237"/>
      <c r="N398" s="238"/>
      <c r="O398" s="239"/>
    </row>
    <row r="399" spans="1:15" ht="12.75" customHeight="1" x14ac:dyDescent="0.2">
      <c r="A399" s="234"/>
      <c r="B399" s="234"/>
      <c r="C399" s="234"/>
      <c r="D399" s="102"/>
      <c r="E399" s="235"/>
      <c r="F399" s="125"/>
      <c r="G399" s="102"/>
      <c r="H399" s="102"/>
      <c r="I399" s="102"/>
      <c r="J399" s="236"/>
      <c r="K399" s="233"/>
      <c r="L399" s="237"/>
      <c r="M399" s="237"/>
      <c r="N399" s="238"/>
      <c r="O399" s="239"/>
    </row>
    <row r="400" spans="1:15" ht="12.75" customHeight="1" x14ac:dyDescent="0.2">
      <c r="A400" s="234"/>
      <c r="B400" s="234"/>
      <c r="C400" s="234"/>
      <c r="D400" s="102"/>
      <c r="E400" s="235"/>
      <c r="F400" s="125"/>
      <c r="G400" s="102"/>
      <c r="H400" s="102"/>
      <c r="I400" s="102"/>
      <c r="J400" s="236"/>
      <c r="K400" s="233"/>
      <c r="L400" s="237"/>
      <c r="M400" s="237"/>
      <c r="N400" s="238"/>
      <c r="O400" s="239"/>
    </row>
    <row r="401" spans="1:15" ht="12.75" customHeight="1" x14ac:dyDescent="0.2">
      <c r="A401" s="234"/>
      <c r="B401" s="234"/>
      <c r="C401" s="234"/>
      <c r="D401" s="102"/>
      <c r="E401" s="235"/>
      <c r="F401" s="125"/>
      <c r="G401" s="102"/>
      <c r="H401" s="102"/>
      <c r="I401" s="102"/>
      <c r="J401" s="236"/>
      <c r="K401" s="233"/>
      <c r="L401" s="237"/>
      <c r="M401" s="237"/>
      <c r="N401" s="238"/>
      <c r="O401" s="239"/>
    </row>
    <row r="402" spans="1:15" ht="12.75" customHeight="1" x14ac:dyDescent="0.2">
      <c r="A402" s="234"/>
      <c r="B402" s="234"/>
      <c r="C402" s="234"/>
      <c r="D402" s="102"/>
      <c r="E402" s="235"/>
      <c r="F402" s="125"/>
      <c r="G402" s="102"/>
      <c r="H402" s="102"/>
      <c r="I402" s="102"/>
      <c r="J402" s="236"/>
      <c r="K402" s="233"/>
      <c r="L402" s="237"/>
      <c r="M402" s="237"/>
      <c r="N402" s="238"/>
      <c r="O402" s="239"/>
    </row>
    <row r="403" spans="1:15" ht="12.75" customHeight="1" x14ac:dyDescent="0.2">
      <c r="A403" s="234"/>
      <c r="B403" s="234"/>
      <c r="C403" s="234"/>
      <c r="D403" s="102"/>
      <c r="E403" s="235"/>
      <c r="F403" s="125"/>
      <c r="G403" s="102"/>
      <c r="H403" s="102"/>
      <c r="I403" s="102"/>
      <c r="J403" s="236"/>
      <c r="K403" s="233"/>
      <c r="L403" s="237"/>
      <c r="M403" s="237"/>
      <c r="N403" s="238"/>
      <c r="O403" s="239"/>
    </row>
    <row r="404" spans="1:15" ht="12.75" customHeight="1" x14ac:dyDescent="0.2">
      <c r="A404" s="234"/>
      <c r="B404" s="234"/>
      <c r="C404" s="234"/>
      <c r="D404" s="102"/>
      <c r="E404" s="235"/>
      <c r="F404" s="125"/>
      <c r="G404" s="102"/>
      <c r="H404" s="102"/>
      <c r="I404" s="102"/>
      <c r="J404" s="236"/>
      <c r="K404" s="233"/>
      <c r="L404" s="237"/>
      <c r="M404" s="237"/>
      <c r="N404" s="238"/>
      <c r="O404" s="239"/>
    </row>
    <row r="405" spans="1:15" ht="12.75" customHeight="1" x14ac:dyDescent="0.2">
      <c r="A405" s="234"/>
      <c r="B405" s="234"/>
      <c r="C405" s="234"/>
      <c r="D405" s="102"/>
      <c r="E405" s="235"/>
      <c r="F405" s="125"/>
      <c r="G405" s="102"/>
      <c r="H405" s="102"/>
      <c r="I405" s="102"/>
      <c r="J405" s="236"/>
      <c r="K405" s="233"/>
      <c r="L405" s="237"/>
      <c r="M405" s="237"/>
      <c r="N405" s="238"/>
      <c r="O405" s="239"/>
    </row>
    <row r="406" spans="1:15" ht="12.75" customHeight="1" x14ac:dyDescent="0.2">
      <c r="A406" s="234"/>
      <c r="B406" s="234"/>
      <c r="C406" s="234"/>
      <c r="D406" s="102"/>
      <c r="E406" s="235"/>
      <c r="F406" s="125"/>
      <c r="G406" s="102"/>
      <c r="H406" s="102"/>
      <c r="I406" s="102"/>
      <c r="J406" s="236"/>
      <c r="K406" s="233"/>
      <c r="L406" s="237"/>
      <c r="M406" s="237"/>
      <c r="N406" s="238"/>
      <c r="O406" s="239"/>
    </row>
    <row r="407" spans="1:15" ht="12.75" customHeight="1" x14ac:dyDescent="0.2">
      <c r="A407" s="234"/>
      <c r="B407" s="234"/>
      <c r="C407" s="234"/>
      <c r="D407" s="102"/>
      <c r="E407" s="235"/>
      <c r="F407" s="125"/>
      <c r="G407" s="102"/>
      <c r="H407" s="102"/>
      <c r="I407" s="102"/>
      <c r="J407" s="236"/>
      <c r="K407" s="233"/>
      <c r="L407" s="237"/>
      <c r="M407" s="237"/>
      <c r="N407" s="238"/>
      <c r="O407" s="239"/>
    </row>
    <row r="408" spans="1:15" ht="12.75" customHeight="1" x14ac:dyDescent="0.2">
      <c r="A408" s="234"/>
      <c r="B408" s="234"/>
      <c r="C408" s="234"/>
      <c r="D408" s="102"/>
      <c r="E408" s="235"/>
      <c r="F408" s="125"/>
      <c r="G408" s="102"/>
      <c r="H408" s="102"/>
      <c r="I408" s="102"/>
      <c r="J408" s="236"/>
      <c r="K408" s="233"/>
      <c r="L408" s="237"/>
      <c r="M408" s="237"/>
      <c r="N408" s="238"/>
      <c r="O408" s="239"/>
    </row>
    <row r="409" spans="1:15" ht="12.75" customHeight="1" x14ac:dyDescent="0.2">
      <c r="A409" s="234"/>
      <c r="B409" s="234"/>
      <c r="C409" s="234"/>
      <c r="D409" s="102"/>
      <c r="E409" s="235"/>
      <c r="F409" s="125"/>
      <c r="G409" s="102"/>
      <c r="H409" s="102"/>
      <c r="I409" s="102"/>
      <c r="J409" s="236"/>
      <c r="K409" s="233"/>
      <c r="L409" s="237"/>
      <c r="M409" s="237"/>
      <c r="N409" s="238"/>
      <c r="O409" s="239"/>
    </row>
    <row r="410" spans="1:15" ht="12.75" customHeight="1" x14ac:dyDescent="0.2">
      <c r="A410" s="234"/>
      <c r="B410" s="234"/>
      <c r="C410" s="234"/>
      <c r="D410" s="102"/>
      <c r="E410" s="235"/>
      <c r="F410" s="125"/>
      <c r="G410" s="102"/>
      <c r="H410" s="102"/>
      <c r="I410" s="102"/>
      <c r="J410" s="236"/>
      <c r="K410" s="233"/>
      <c r="L410" s="237"/>
      <c r="M410" s="237"/>
      <c r="N410" s="238"/>
      <c r="O410" s="239"/>
    </row>
    <row r="411" spans="1:15" ht="12.75" customHeight="1" x14ac:dyDescent="0.2">
      <c r="A411" s="234"/>
      <c r="B411" s="234"/>
      <c r="C411" s="234"/>
      <c r="D411" s="102"/>
      <c r="E411" s="235"/>
      <c r="F411" s="125"/>
      <c r="G411" s="102"/>
      <c r="H411" s="102"/>
      <c r="I411" s="102"/>
      <c r="J411" s="236"/>
      <c r="K411" s="233"/>
      <c r="L411" s="237"/>
      <c r="M411" s="237"/>
      <c r="N411" s="238"/>
      <c r="O411" s="239"/>
    </row>
    <row r="412" spans="1:15" ht="12.75" customHeight="1" x14ac:dyDescent="0.2">
      <c r="A412" s="234"/>
      <c r="B412" s="234"/>
      <c r="C412" s="234"/>
      <c r="D412" s="102"/>
      <c r="E412" s="235"/>
      <c r="F412" s="125"/>
      <c r="G412" s="102"/>
      <c r="H412" s="102"/>
      <c r="I412" s="102"/>
      <c r="J412" s="236"/>
      <c r="K412" s="233"/>
      <c r="L412" s="237"/>
      <c r="M412" s="237"/>
      <c r="N412" s="238"/>
      <c r="O412" s="239"/>
    </row>
    <row r="413" spans="1:15" ht="12.75" customHeight="1" x14ac:dyDescent="0.2">
      <c r="A413" s="234"/>
      <c r="B413" s="234"/>
      <c r="C413" s="234"/>
      <c r="D413" s="102"/>
      <c r="E413" s="235"/>
      <c r="F413" s="125"/>
      <c r="G413" s="102"/>
      <c r="H413" s="102"/>
      <c r="I413" s="102"/>
      <c r="J413" s="236"/>
      <c r="K413" s="233"/>
      <c r="L413" s="237"/>
      <c r="M413" s="237"/>
      <c r="N413" s="238"/>
      <c r="O413" s="239"/>
    </row>
    <row r="414" spans="1:15" ht="12.75" customHeight="1" x14ac:dyDescent="0.2">
      <c r="A414" s="234"/>
      <c r="B414" s="234"/>
      <c r="C414" s="234"/>
      <c r="D414" s="102"/>
      <c r="E414" s="235"/>
      <c r="F414" s="125"/>
      <c r="G414" s="102"/>
      <c r="H414" s="102"/>
      <c r="I414" s="102"/>
      <c r="J414" s="236"/>
      <c r="K414" s="233"/>
      <c r="L414" s="237"/>
      <c r="M414" s="237"/>
      <c r="N414" s="238"/>
      <c r="O414" s="239"/>
    </row>
    <row r="415" spans="1:15" ht="12.75" customHeight="1" x14ac:dyDescent="0.2">
      <c r="A415" s="234"/>
      <c r="B415" s="234"/>
      <c r="C415" s="234"/>
      <c r="D415" s="102"/>
      <c r="E415" s="235"/>
      <c r="F415" s="125"/>
      <c r="G415" s="102"/>
      <c r="H415" s="102"/>
      <c r="I415" s="102"/>
      <c r="J415" s="236"/>
      <c r="K415" s="233"/>
      <c r="L415" s="237"/>
      <c r="M415" s="237"/>
      <c r="N415" s="238"/>
      <c r="O415" s="239"/>
    </row>
    <row r="416" spans="1:15" ht="12.75" customHeight="1" x14ac:dyDescent="0.2">
      <c r="A416" s="234"/>
      <c r="B416" s="234"/>
      <c r="C416" s="234"/>
      <c r="D416" s="102"/>
      <c r="E416" s="235"/>
      <c r="F416" s="125"/>
      <c r="G416" s="102"/>
      <c r="H416" s="102"/>
      <c r="I416" s="102"/>
      <c r="J416" s="236"/>
      <c r="K416" s="233"/>
      <c r="L416" s="237"/>
      <c r="M416" s="237"/>
      <c r="N416" s="238"/>
      <c r="O416" s="239"/>
    </row>
    <row r="417" spans="1:15" ht="12.75" customHeight="1" x14ac:dyDescent="0.2">
      <c r="A417" s="234"/>
      <c r="B417" s="234"/>
      <c r="C417" s="234"/>
      <c r="D417" s="102"/>
      <c r="E417" s="235"/>
      <c r="F417" s="125"/>
      <c r="G417" s="102"/>
      <c r="H417" s="102"/>
      <c r="I417" s="102"/>
      <c r="J417" s="236"/>
      <c r="K417" s="233"/>
      <c r="L417" s="237"/>
      <c r="M417" s="237"/>
      <c r="N417" s="238"/>
      <c r="O417" s="239"/>
    </row>
    <row r="418" spans="1:15" ht="12.75" customHeight="1" x14ac:dyDescent="0.2">
      <c r="A418" s="234"/>
      <c r="B418" s="234"/>
      <c r="C418" s="234"/>
      <c r="D418" s="102"/>
      <c r="E418" s="235"/>
      <c r="F418" s="125"/>
      <c r="G418" s="102"/>
      <c r="H418" s="102"/>
      <c r="I418" s="102"/>
      <c r="J418" s="236"/>
      <c r="K418" s="233"/>
      <c r="L418" s="237"/>
      <c r="M418" s="237"/>
      <c r="N418" s="238"/>
      <c r="O418" s="239"/>
    </row>
    <row r="419" spans="1:15" ht="12.75" customHeight="1" x14ac:dyDescent="0.2">
      <c r="A419" s="234"/>
      <c r="B419" s="234"/>
      <c r="C419" s="234"/>
      <c r="D419" s="102"/>
      <c r="E419" s="235"/>
      <c r="F419" s="125"/>
      <c r="G419" s="102"/>
      <c r="H419" s="102"/>
      <c r="I419" s="102"/>
      <c r="J419" s="236"/>
      <c r="K419" s="233"/>
      <c r="L419" s="237"/>
      <c r="M419" s="237"/>
      <c r="N419" s="238"/>
      <c r="O419" s="239"/>
    </row>
    <row r="420" spans="1:15" ht="12.75" customHeight="1" x14ac:dyDescent="0.2">
      <c r="A420" s="234"/>
      <c r="B420" s="234"/>
      <c r="C420" s="234"/>
      <c r="D420" s="102"/>
      <c r="E420" s="235"/>
      <c r="F420" s="125"/>
      <c r="G420" s="102"/>
      <c r="H420" s="102"/>
      <c r="I420" s="102"/>
      <c r="J420" s="236"/>
      <c r="K420" s="233"/>
      <c r="L420" s="237"/>
      <c r="M420" s="237"/>
      <c r="N420" s="238"/>
      <c r="O420" s="239"/>
    </row>
    <row r="421" spans="1:15" ht="12.75" customHeight="1" x14ac:dyDescent="0.2">
      <c r="A421" s="234"/>
      <c r="B421" s="234"/>
      <c r="C421" s="234"/>
      <c r="D421" s="102"/>
      <c r="E421" s="235"/>
      <c r="F421" s="125"/>
      <c r="G421" s="102"/>
      <c r="H421" s="102"/>
      <c r="I421" s="102"/>
      <c r="J421" s="236"/>
      <c r="K421" s="233"/>
      <c r="L421" s="237"/>
      <c r="M421" s="237"/>
      <c r="N421" s="238"/>
      <c r="O421" s="239"/>
    </row>
    <row r="422" spans="1:15" ht="12.75" customHeight="1" x14ac:dyDescent="0.2">
      <c r="A422" s="234"/>
      <c r="B422" s="234"/>
      <c r="C422" s="234"/>
      <c r="D422" s="102"/>
      <c r="E422" s="235"/>
      <c r="F422" s="125"/>
      <c r="G422" s="102"/>
      <c r="H422" s="102"/>
      <c r="I422" s="102"/>
      <c r="J422" s="236"/>
      <c r="K422" s="233"/>
      <c r="L422" s="237"/>
      <c r="M422" s="237"/>
      <c r="N422" s="238"/>
      <c r="O422" s="239"/>
    </row>
    <row r="423" spans="1:15" ht="12.75" customHeight="1" x14ac:dyDescent="0.2">
      <c r="A423" s="234"/>
      <c r="B423" s="234"/>
      <c r="C423" s="234"/>
      <c r="D423" s="102"/>
      <c r="E423" s="235"/>
      <c r="F423" s="125"/>
      <c r="G423" s="102"/>
      <c r="H423" s="102"/>
      <c r="I423" s="102"/>
      <c r="J423" s="236"/>
      <c r="K423" s="233"/>
      <c r="L423" s="237"/>
      <c r="M423" s="237"/>
      <c r="N423" s="238"/>
      <c r="O423" s="239"/>
    </row>
    <row r="424" spans="1:15" ht="12.75" customHeight="1" x14ac:dyDescent="0.2">
      <c r="A424" s="234"/>
      <c r="B424" s="234"/>
      <c r="C424" s="234"/>
      <c r="D424" s="102"/>
      <c r="E424" s="235"/>
      <c r="F424" s="125"/>
      <c r="G424" s="102"/>
      <c r="H424" s="102"/>
      <c r="I424" s="102"/>
      <c r="J424" s="236"/>
      <c r="K424" s="233"/>
      <c r="L424" s="237"/>
      <c r="M424" s="237"/>
      <c r="N424" s="238"/>
      <c r="O424" s="239"/>
    </row>
    <row r="425" spans="1:15" ht="12.75" customHeight="1" x14ac:dyDescent="0.2">
      <c r="A425" s="234"/>
      <c r="B425" s="234"/>
      <c r="C425" s="234"/>
      <c r="D425" s="102"/>
      <c r="E425" s="235"/>
      <c r="F425" s="125"/>
      <c r="G425" s="102"/>
      <c r="H425" s="102"/>
      <c r="I425" s="102"/>
      <c r="J425" s="236"/>
      <c r="K425" s="233"/>
      <c r="L425" s="237"/>
      <c r="M425" s="237"/>
      <c r="N425" s="238"/>
      <c r="O425" s="239"/>
    </row>
    <row r="426" spans="1:15" ht="12.75" customHeight="1" x14ac:dyDescent="0.2">
      <c r="A426" s="234"/>
      <c r="B426" s="234"/>
      <c r="C426" s="234"/>
      <c r="D426" s="102"/>
      <c r="E426" s="235"/>
      <c r="F426" s="125"/>
      <c r="G426" s="102"/>
      <c r="H426" s="102"/>
      <c r="I426" s="102"/>
      <c r="J426" s="236"/>
      <c r="K426" s="233"/>
      <c r="L426" s="237"/>
      <c r="M426" s="237"/>
      <c r="N426" s="238"/>
      <c r="O426" s="239"/>
    </row>
    <row r="427" spans="1:15" ht="12.75" customHeight="1" x14ac:dyDescent="0.2">
      <c r="A427" s="234"/>
      <c r="B427" s="234"/>
      <c r="C427" s="234"/>
      <c r="D427" s="102"/>
      <c r="E427" s="235"/>
      <c r="F427" s="125"/>
      <c r="G427" s="102"/>
      <c r="H427" s="102"/>
      <c r="I427" s="102"/>
      <c r="J427" s="236"/>
      <c r="K427" s="233"/>
      <c r="L427" s="237"/>
      <c r="M427" s="237"/>
      <c r="N427" s="238"/>
      <c r="O427" s="239"/>
    </row>
    <row r="428" spans="1:15" ht="12.75" customHeight="1" x14ac:dyDescent="0.2">
      <c r="A428" s="234"/>
      <c r="B428" s="234"/>
      <c r="C428" s="234"/>
      <c r="D428" s="102"/>
      <c r="E428" s="235"/>
      <c r="F428" s="125"/>
      <c r="G428" s="102"/>
      <c r="H428" s="102"/>
      <c r="I428" s="102"/>
      <c r="J428" s="236"/>
      <c r="K428" s="233"/>
      <c r="L428" s="237"/>
      <c r="M428" s="237"/>
      <c r="N428" s="238"/>
      <c r="O428" s="239"/>
    </row>
    <row r="429" spans="1:15" ht="12.75" customHeight="1" x14ac:dyDescent="0.2">
      <c r="A429" s="234"/>
      <c r="B429" s="234"/>
      <c r="C429" s="234"/>
      <c r="D429" s="102"/>
      <c r="E429" s="235"/>
      <c r="F429" s="125"/>
      <c r="G429" s="102"/>
      <c r="H429" s="102"/>
      <c r="I429" s="102"/>
      <c r="J429" s="236"/>
      <c r="K429" s="233"/>
      <c r="L429" s="237"/>
      <c r="M429" s="237"/>
      <c r="N429" s="238"/>
      <c r="O429" s="239"/>
    </row>
    <row r="430" spans="1:15" ht="12.75" customHeight="1" x14ac:dyDescent="0.2">
      <c r="A430" s="234"/>
      <c r="B430" s="234"/>
      <c r="C430" s="234"/>
      <c r="D430" s="102"/>
      <c r="E430" s="235"/>
      <c r="F430" s="125"/>
      <c r="G430" s="102"/>
      <c r="H430" s="102"/>
      <c r="I430" s="102"/>
      <c r="J430" s="236"/>
      <c r="K430" s="233"/>
      <c r="L430" s="237"/>
      <c r="M430" s="237"/>
      <c r="N430" s="238"/>
      <c r="O430" s="239"/>
    </row>
    <row r="431" spans="1:15" ht="12.75" customHeight="1" x14ac:dyDescent="0.2">
      <c r="A431" s="234"/>
      <c r="B431" s="234"/>
      <c r="C431" s="234"/>
      <c r="D431" s="102"/>
      <c r="E431" s="235"/>
      <c r="F431" s="125"/>
      <c r="G431" s="102"/>
      <c r="H431" s="102"/>
      <c r="I431" s="102"/>
      <c r="J431" s="236"/>
      <c r="K431" s="233"/>
      <c r="L431" s="237"/>
      <c r="M431" s="237"/>
      <c r="N431" s="238"/>
      <c r="O431" s="239"/>
    </row>
    <row r="432" spans="1:15" ht="12.75" customHeight="1" x14ac:dyDescent="0.2">
      <c r="A432" s="234"/>
      <c r="B432" s="234"/>
      <c r="C432" s="234"/>
      <c r="D432" s="102"/>
      <c r="E432" s="235"/>
      <c r="F432" s="125"/>
      <c r="G432" s="102"/>
      <c r="H432" s="102"/>
      <c r="I432" s="102"/>
      <c r="J432" s="236"/>
      <c r="K432" s="233"/>
      <c r="L432" s="237"/>
      <c r="M432" s="237"/>
      <c r="N432" s="238"/>
      <c r="O432" s="239"/>
    </row>
    <row r="433" spans="1:15" ht="12.75" customHeight="1" x14ac:dyDescent="0.2">
      <c r="A433" s="234"/>
      <c r="B433" s="234"/>
      <c r="C433" s="234"/>
      <c r="D433" s="102"/>
      <c r="E433" s="235"/>
      <c r="F433" s="125"/>
      <c r="G433" s="102"/>
      <c r="H433" s="102"/>
      <c r="I433" s="102"/>
      <c r="J433" s="236"/>
      <c r="K433" s="233"/>
      <c r="L433" s="237"/>
      <c r="M433" s="237"/>
      <c r="N433" s="238"/>
      <c r="O433" s="239"/>
    </row>
    <row r="434" spans="1:15" ht="12.75" customHeight="1" x14ac:dyDescent="0.2">
      <c r="A434" s="234"/>
      <c r="B434" s="234"/>
      <c r="C434" s="234"/>
      <c r="D434" s="102"/>
      <c r="E434" s="235"/>
      <c r="F434" s="125"/>
      <c r="G434" s="102"/>
      <c r="H434" s="102"/>
      <c r="I434" s="102"/>
      <c r="J434" s="236"/>
      <c r="K434" s="233"/>
      <c r="L434" s="237"/>
      <c r="M434" s="237"/>
      <c r="N434" s="238"/>
      <c r="O434" s="239"/>
    </row>
    <row r="435" spans="1:15" ht="12.75" customHeight="1" x14ac:dyDescent="0.2">
      <c r="A435" s="234"/>
      <c r="B435" s="234"/>
      <c r="C435" s="234"/>
      <c r="D435" s="102"/>
      <c r="E435" s="235"/>
      <c r="F435" s="125"/>
      <c r="G435" s="102"/>
      <c r="H435" s="102"/>
      <c r="I435" s="102"/>
      <c r="J435" s="236"/>
      <c r="K435" s="233"/>
      <c r="L435" s="237"/>
      <c r="M435" s="237"/>
      <c r="N435" s="238"/>
      <c r="O435" s="239"/>
    </row>
    <row r="436" spans="1:15" ht="12.75" customHeight="1" x14ac:dyDescent="0.2">
      <c r="A436" s="234"/>
      <c r="B436" s="234"/>
      <c r="C436" s="234"/>
      <c r="D436" s="102"/>
      <c r="E436" s="235"/>
      <c r="F436" s="125"/>
      <c r="G436" s="102"/>
      <c r="H436" s="102"/>
      <c r="I436" s="102"/>
      <c r="J436" s="236"/>
      <c r="K436" s="233"/>
      <c r="L436" s="237"/>
      <c r="M436" s="237"/>
      <c r="N436" s="238"/>
      <c r="O436" s="239"/>
    </row>
    <row r="437" spans="1:15" ht="12.75" customHeight="1" x14ac:dyDescent="0.2">
      <c r="A437" s="234"/>
      <c r="B437" s="234"/>
      <c r="C437" s="234"/>
      <c r="D437" s="102"/>
      <c r="E437" s="235"/>
      <c r="F437" s="125"/>
      <c r="G437" s="102"/>
      <c r="H437" s="102"/>
      <c r="I437" s="102"/>
      <c r="J437" s="236"/>
      <c r="K437" s="233"/>
      <c r="L437" s="237"/>
      <c r="M437" s="237"/>
      <c r="N437" s="238"/>
      <c r="O437" s="239"/>
    </row>
    <row r="438" spans="1:15" ht="12.75" customHeight="1" x14ac:dyDescent="0.2">
      <c r="A438" s="234"/>
      <c r="B438" s="234"/>
      <c r="C438" s="234"/>
      <c r="D438" s="102"/>
      <c r="E438" s="235"/>
      <c r="F438" s="125"/>
      <c r="G438" s="102"/>
      <c r="H438" s="102"/>
      <c r="I438" s="102"/>
      <c r="J438" s="236"/>
      <c r="K438" s="233"/>
      <c r="L438" s="237"/>
      <c r="M438" s="237"/>
      <c r="N438" s="238"/>
      <c r="O438" s="239"/>
    </row>
    <row r="439" spans="1:15" ht="12.75" customHeight="1" x14ac:dyDescent="0.2">
      <c r="A439" s="234"/>
      <c r="B439" s="234"/>
      <c r="C439" s="234"/>
      <c r="D439" s="102"/>
      <c r="E439" s="235"/>
      <c r="F439" s="125"/>
      <c r="G439" s="102"/>
      <c r="H439" s="102"/>
      <c r="I439" s="102"/>
      <c r="J439" s="236"/>
      <c r="K439" s="233"/>
      <c r="L439" s="237"/>
      <c r="M439" s="237"/>
      <c r="N439" s="238"/>
      <c r="O439" s="239"/>
    </row>
    <row r="440" spans="1:15" ht="12.75" customHeight="1" x14ac:dyDescent="0.2">
      <c r="A440" s="234"/>
      <c r="B440" s="234"/>
      <c r="C440" s="234"/>
      <c r="D440" s="102"/>
      <c r="E440" s="235"/>
      <c r="F440" s="125"/>
      <c r="G440" s="102"/>
      <c r="H440" s="102"/>
      <c r="I440" s="102"/>
      <c r="J440" s="236"/>
      <c r="K440" s="233"/>
      <c r="L440" s="237"/>
      <c r="M440" s="237"/>
      <c r="N440" s="238"/>
      <c r="O440" s="239"/>
    </row>
    <row r="441" spans="1:15" ht="12.75" customHeight="1" x14ac:dyDescent="0.2">
      <c r="A441" s="234"/>
      <c r="B441" s="234"/>
      <c r="C441" s="234"/>
      <c r="D441" s="102"/>
      <c r="E441" s="235"/>
      <c r="F441" s="125"/>
      <c r="G441" s="102"/>
      <c r="H441" s="102"/>
      <c r="I441" s="102"/>
      <c r="J441" s="236"/>
      <c r="K441" s="233"/>
      <c r="L441" s="237"/>
      <c r="M441" s="237"/>
      <c r="N441" s="238"/>
      <c r="O441" s="239"/>
    </row>
    <row r="442" spans="1:15" ht="12.75" customHeight="1" x14ac:dyDescent="0.2">
      <c r="A442" s="234"/>
      <c r="B442" s="234"/>
      <c r="C442" s="234"/>
      <c r="D442" s="102"/>
      <c r="E442" s="235"/>
      <c r="F442" s="125"/>
      <c r="G442" s="102"/>
      <c r="H442" s="102"/>
      <c r="I442" s="102"/>
      <c r="J442" s="236"/>
      <c r="K442" s="233"/>
      <c r="L442" s="237"/>
      <c r="M442" s="237"/>
      <c r="N442" s="238"/>
      <c r="O442" s="239"/>
    </row>
    <row r="443" spans="1:15" ht="12.75" customHeight="1" x14ac:dyDescent="0.2">
      <c r="A443" s="234"/>
      <c r="B443" s="234"/>
      <c r="C443" s="234"/>
      <c r="D443" s="102"/>
      <c r="E443" s="235"/>
      <c r="F443" s="125"/>
      <c r="G443" s="102"/>
      <c r="H443" s="102"/>
      <c r="I443" s="102"/>
      <c r="J443" s="236"/>
      <c r="K443" s="233"/>
      <c r="L443" s="237"/>
      <c r="M443" s="237"/>
      <c r="N443" s="238"/>
      <c r="O443" s="239"/>
    </row>
    <row r="444" spans="1:15" ht="12.75" customHeight="1" x14ac:dyDescent="0.2">
      <c r="A444" s="234"/>
      <c r="B444" s="234"/>
      <c r="C444" s="234"/>
      <c r="D444" s="102"/>
      <c r="E444" s="235"/>
      <c r="F444" s="125"/>
      <c r="G444" s="102"/>
      <c r="H444" s="102"/>
      <c r="I444" s="102"/>
      <c r="J444" s="236"/>
      <c r="K444" s="233"/>
      <c r="L444" s="237"/>
      <c r="M444" s="237"/>
      <c r="N444" s="238"/>
      <c r="O444" s="239"/>
    </row>
    <row r="445" spans="1:15" ht="12.75" customHeight="1" x14ac:dyDescent="0.2">
      <c r="A445" s="234"/>
      <c r="B445" s="234"/>
      <c r="C445" s="234"/>
      <c r="D445" s="102"/>
      <c r="E445" s="235"/>
      <c r="F445" s="125"/>
      <c r="G445" s="102"/>
      <c r="H445" s="102"/>
      <c r="I445" s="102"/>
      <c r="J445" s="236"/>
      <c r="K445" s="233"/>
      <c r="L445" s="237"/>
      <c r="M445" s="237"/>
      <c r="N445" s="238"/>
      <c r="O445" s="239"/>
    </row>
    <row r="446" spans="1:15" ht="12.75" customHeight="1" x14ac:dyDescent="0.2">
      <c r="A446" s="234"/>
      <c r="B446" s="234"/>
      <c r="C446" s="234"/>
      <c r="D446" s="102"/>
      <c r="E446" s="235"/>
      <c r="F446" s="125"/>
      <c r="G446" s="102"/>
      <c r="H446" s="102"/>
      <c r="I446" s="102"/>
      <c r="J446" s="236"/>
      <c r="K446" s="233"/>
      <c r="L446" s="237"/>
      <c r="M446" s="237"/>
      <c r="N446" s="238"/>
      <c r="O446" s="239"/>
    </row>
    <row r="447" spans="1:15" ht="12.75" customHeight="1" x14ac:dyDescent="0.2">
      <c r="A447" s="234"/>
      <c r="B447" s="234"/>
      <c r="C447" s="234"/>
      <c r="D447" s="102"/>
      <c r="E447" s="235"/>
      <c r="F447" s="125"/>
      <c r="G447" s="102"/>
      <c r="H447" s="102"/>
      <c r="I447" s="102"/>
      <c r="J447" s="236"/>
      <c r="K447" s="233"/>
      <c r="L447" s="237"/>
      <c r="M447" s="237"/>
      <c r="N447" s="238"/>
      <c r="O447" s="239"/>
    </row>
    <row r="448" spans="1:15" ht="12.75" customHeight="1" x14ac:dyDescent="0.2">
      <c r="A448" s="234"/>
      <c r="B448" s="234"/>
      <c r="C448" s="234"/>
      <c r="D448" s="102"/>
      <c r="E448" s="235"/>
      <c r="F448" s="125"/>
      <c r="G448" s="102"/>
      <c r="H448" s="102"/>
      <c r="I448" s="102"/>
      <c r="J448" s="236"/>
      <c r="K448" s="233"/>
      <c r="L448" s="237"/>
      <c r="M448" s="237"/>
      <c r="N448" s="238"/>
      <c r="O448" s="239"/>
    </row>
    <row r="449" spans="1:15" ht="12.75" customHeight="1" x14ac:dyDescent="0.2">
      <c r="A449" s="234"/>
      <c r="B449" s="234"/>
      <c r="C449" s="234"/>
      <c r="D449" s="102"/>
      <c r="E449" s="235"/>
      <c r="F449" s="125"/>
      <c r="G449" s="102"/>
      <c r="H449" s="102"/>
      <c r="I449" s="102"/>
      <c r="J449" s="236"/>
      <c r="K449" s="233"/>
      <c r="L449" s="237"/>
      <c r="M449" s="237"/>
      <c r="N449" s="238"/>
      <c r="O449" s="239"/>
    </row>
    <row r="450" spans="1:15" ht="12.75" customHeight="1" x14ac:dyDescent="0.2">
      <c r="A450" s="234"/>
      <c r="B450" s="234"/>
      <c r="C450" s="234"/>
      <c r="D450" s="102"/>
      <c r="E450" s="235"/>
      <c r="F450" s="125"/>
      <c r="G450" s="102"/>
      <c r="H450" s="102"/>
      <c r="I450" s="102"/>
      <c r="J450" s="236"/>
      <c r="K450" s="233"/>
      <c r="L450" s="237"/>
      <c r="M450" s="237"/>
      <c r="N450" s="238"/>
      <c r="O450" s="239"/>
    </row>
    <row r="451" spans="1:15" ht="12.75" customHeight="1" x14ac:dyDescent="0.2">
      <c r="A451" s="234"/>
      <c r="B451" s="234"/>
      <c r="C451" s="234"/>
      <c r="D451" s="102"/>
      <c r="E451" s="235"/>
      <c r="F451" s="125"/>
      <c r="G451" s="102"/>
      <c r="H451" s="102"/>
      <c r="I451" s="102"/>
      <c r="J451" s="236"/>
      <c r="K451" s="233"/>
      <c r="L451" s="237"/>
      <c r="M451" s="237"/>
      <c r="N451" s="238"/>
      <c r="O451" s="239"/>
    </row>
    <row r="452" spans="1:15" ht="12.75" customHeight="1" x14ac:dyDescent="0.2">
      <c r="A452" s="234"/>
      <c r="B452" s="234"/>
      <c r="C452" s="234"/>
      <c r="D452" s="102"/>
      <c r="E452" s="235"/>
      <c r="F452" s="125"/>
      <c r="G452" s="102"/>
      <c r="H452" s="102"/>
      <c r="I452" s="102"/>
      <c r="J452" s="236"/>
      <c r="K452" s="233"/>
      <c r="L452" s="237"/>
      <c r="M452" s="237"/>
      <c r="N452" s="238"/>
      <c r="O452" s="239"/>
    </row>
    <row r="453" spans="1:15" ht="12.75" customHeight="1" x14ac:dyDescent="0.2">
      <c r="A453" s="234"/>
      <c r="B453" s="234"/>
      <c r="C453" s="234"/>
      <c r="D453" s="102"/>
      <c r="E453" s="235"/>
      <c r="F453" s="125"/>
      <c r="G453" s="102"/>
      <c r="H453" s="102"/>
      <c r="I453" s="102"/>
      <c r="J453" s="236"/>
      <c r="K453" s="233"/>
      <c r="L453" s="237"/>
      <c r="M453" s="237"/>
      <c r="N453" s="238"/>
      <c r="O453" s="239"/>
    </row>
    <row r="454" spans="1:15" ht="12.75" customHeight="1" x14ac:dyDescent="0.2">
      <c r="A454" s="234"/>
      <c r="B454" s="234"/>
      <c r="C454" s="234"/>
      <c r="D454" s="102"/>
      <c r="E454" s="235"/>
      <c r="F454" s="125"/>
      <c r="G454" s="102"/>
      <c r="H454" s="102"/>
      <c r="I454" s="102"/>
      <c r="J454" s="236"/>
      <c r="K454" s="233"/>
      <c r="L454" s="237"/>
      <c r="M454" s="237"/>
      <c r="N454" s="238"/>
      <c r="O454" s="239"/>
    </row>
    <row r="455" spans="1:15" ht="12.75" customHeight="1" x14ac:dyDescent="0.2">
      <c r="A455" s="234"/>
      <c r="B455" s="234"/>
      <c r="C455" s="234"/>
      <c r="D455" s="102"/>
      <c r="E455" s="235"/>
      <c r="F455" s="125"/>
      <c r="G455" s="102"/>
      <c r="H455" s="102"/>
      <c r="I455" s="102"/>
      <c r="J455" s="236"/>
      <c r="K455" s="233"/>
      <c r="L455" s="237"/>
      <c r="M455" s="237"/>
      <c r="N455" s="238"/>
      <c r="O455" s="239"/>
    </row>
    <row r="456" spans="1:15" ht="12.75" customHeight="1" x14ac:dyDescent="0.2">
      <c r="A456" s="234"/>
      <c r="B456" s="234"/>
      <c r="C456" s="234"/>
      <c r="D456" s="102"/>
      <c r="E456" s="235"/>
      <c r="F456" s="125"/>
      <c r="G456" s="102"/>
      <c r="H456" s="102"/>
      <c r="I456" s="102"/>
      <c r="J456" s="236"/>
      <c r="K456" s="233"/>
      <c r="L456" s="237"/>
      <c r="M456" s="237"/>
      <c r="N456" s="238"/>
      <c r="O456" s="239"/>
    </row>
    <row r="457" spans="1:15" ht="12.75" customHeight="1" x14ac:dyDescent="0.2">
      <c r="A457" s="234"/>
      <c r="B457" s="234"/>
      <c r="C457" s="234"/>
      <c r="D457" s="102"/>
      <c r="E457" s="235"/>
      <c r="F457" s="125"/>
      <c r="G457" s="102"/>
      <c r="H457" s="102"/>
      <c r="I457" s="102"/>
      <c r="J457" s="236"/>
      <c r="K457" s="233"/>
      <c r="L457" s="237"/>
      <c r="M457" s="237"/>
      <c r="N457" s="238"/>
      <c r="O457" s="239"/>
    </row>
    <row r="458" spans="1:15" ht="12.75" customHeight="1" x14ac:dyDescent="0.2">
      <c r="A458" s="234"/>
      <c r="B458" s="234"/>
      <c r="C458" s="234"/>
      <c r="D458" s="102"/>
      <c r="E458" s="235"/>
      <c r="F458" s="125"/>
      <c r="G458" s="102"/>
      <c r="H458" s="102"/>
      <c r="I458" s="102"/>
      <c r="J458" s="236"/>
      <c r="K458" s="233"/>
      <c r="L458" s="237"/>
      <c r="M458" s="237"/>
      <c r="N458" s="238"/>
      <c r="O458" s="239"/>
    </row>
    <row r="459" spans="1:15" ht="12.75" customHeight="1" x14ac:dyDescent="0.2">
      <c r="A459" s="234"/>
      <c r="B459" s="234"/>
      <c r="C459" s="234"/>
      <c r="D459" s="102"/>
      <c r="E459" s="235"/>
      <c r="F459" s="125"/>
      <c r="G459" s="102"/>
      <c r="H459" s="102"/>
      <c r="I459" s="102"/>
      <c r="J459" s="236"/>
      <c r="K459" s="233"/>
      <c r="L459" s="237"/>
      <c r="M459" s="237"/>
      <c r="N459" s="238"/>
      <c r="O459" s="239"/>
    </row>
    <row r="460" spans="1:15" ht="12.75" customHeight="1" x14ac:dyDescent="0.2">
      <c r="A460" s="234"/>
      <c r="B460" s="234"/>
      <c r="C460" s="234"/>
      <c r="D460" s="102"/>
      <c r="E460" s="235"/>
      <c r="F460" s="125"/>
      <c r="G460" s="102"/>
      <c r="H460" s="102"/>
      <c r="I460" s="102"/>
      <c r="J460" s="236"/>
      <c r="K460" s="233"/>
      <c r="L460" s="237"/>
      <c r="M460" s="237"/>
      <c r="N460" s="238"/>
      <c r="O460" s="239"/>
    </row>
    <row r="461" spans="1:15" ht="12.75" customHeight="1" x14ac:dyDescent="0.2">
      <c r="A461" s="234"/>
      <c r="B461" s="234"/>
      <c r="C461" s="234"/>
      <c r="D461" s="102"/>
      <c r="E461" s="235"/>
      <c r="F461" s="125"/>
      <c r="G461" s="102"/>
      <c r="H461" s="102"/>
      <c r="I461" s="102"/>
      <c r="J461" s="236"/>
      <c r="K461" s="233"/>
      <c r="L461" s="237"/>
      <c r="M461" s="237"/>
      <c r="N461" s="238"/>
      <c r="O461" s="239"/>
    </row>
    <row r="462" spans="1:15" ht="12.75" customHeight="1" x14ac:dyDescent="0.2">
      <c r="A462" s="234"/>
      <c r="B462" s="234"/>
      <c r="C462" s="234"/>
      <c r="D462" s="102"/>
      <c r="E462" s="235"/>
      <c r="F462" s="125"/>
      <c r="G462" s="102"/>
      <c r="H462" s="102"/>
      <c r="I462" s="102"/>
      <c r="J462" s="236"/>
      <c r="K462" s="233"/>
      <c r="L462" s="237"/>
      <c r="M462" s="237"/>
      <c r="N462" s="238"/>
      <c r="O462" s="239"/>
    </row>
    <row r="463" spans="1:15" ht="12.75" customHeight="1" x14ac:dyDescent="0.2">
      <c r="A463" s="234"/>
      <c r="B463" s="234"/>
      <c r="C463" s="234"/>
      <c r="D463" s="102"/>
      <c r="E463" s="235"/>
      <c r="F463" s="125"/>
      <c r="G463" s="102"/>
      <c r="H463" s="102"/>
      <c r="I463" s="102"/>
      <c r="J463" s="236"/>
      <c r="K463" s="233"/>
      <c r="L463" s="237"/>
      <c r="M463" s="237"/>
      <c r="N463" s="238"/>
      <c r="O463" s="239"/>
    </row>
    <row r="464" spans="1:15" ht="12.75" customHeight="1" x14ac:dyDescent="0.2">
      <c r="A464" s="234"/>
      <c r="B464" s="234"/>
      <c r="C464" s="234"/>
      <c r="D464" s="102"/>
      <c r="E464" s="235"/>
      <c r="F464" s="125"/>
      <c r="G464" s="102"/>
      <c r="H464" s="102"/>
      <c r="I464" s="102"/>
      <c r="J464" s="236"/>
      <c r="K464" s="233"/>
      <c r="L464" s="237"/>
      <c r="M464" s="237"/>
      <c r="N464" s="238"/>
      <c r="O464" s="239"/>
    </row>
    <row r="465" spans="1:15" ht="12.75" customHeight="1" x14ac:dyDescent="0.2">
      <c r="A465" s="234"/>
      <c r="B465" s="234"/>
      <c r="C465" s="234"/>
      <c r="D465" s="102"/>
      <c r="E465" s="235"/>
      <c r="F465" s="125"/>
      <c r="G465" s="102"/>
      <c r="H465" s="102"/>
      <c r="I465" s="102"/>
      <c r="J465" s="236"/>
      <c r="K465" s="233"/>
      <c r="L465" s="237"/>
      <c r="M465" s="237"/>
      <c r="N465" s="238"/>
      <c r="O465" s="239"/>
    </row>
    <row r="466" spans="1:15" ht="12.75" customHeight="1" x14ac:dyDescent="0.2">
      <c r="A466" s="234"/>
      <c r="B466" s="234"/>
      <c r="C466" s="234"/>
      <c r="D466" s="102"/>
      <c r="E466" s="235"/>
      <c r="F466" s="125"/>
      <c r="G466" s="102"/>
      <c r="H466" s="102"/>
      <c r="I466" s="102"/>
      <c r="J466" s="236"/>
      <c r="K466" s="233"/>
      <c r="L466" s="237"/>
      <c r="M466" s="237"/>
      <c r="N466" s="238"/>
      <c r="O466" s="239"/>
    </row>
    <row r="467" spans="1:15" ht="12.75" customHeight="1" x14ac:dyDescent="0.2">
      <c r="A467" s="234"/>
      <c r="B467" s="234"/>
      <c r="C467" s="234"/>
      <c r="D467" s="102"/>
      <c r="E467" s="235"/>
      <c r="F467" s="125"/>
      <c r="G467" s="102"/>
      <c r="H467" s="102"/>
      <c r="I467" s="102"/>
      <c r="J467" s="236"/>
      <c r="K467" s="233"/>
      <c r="L467" s="237"/>
      <c r="M467" s="237"/>
      <c r="N467" s="238"/>
      <c r="O467" s="239"/>
    </row>
    <row r="468" spans="1:15" ht="12.75" customHeight="1" x14ac:dyDescent="0.2">
      <c r="A468" s="234"/>
      <c r="B468" s="234"/>
      <c r="C468" s="234"/>
      <c r="D468" s="102"/>
      <c r="E468" s="235"/>
      <c r="F468" s="125"/>
      <c r="G468" s="102"/>
      <c r="H468" s="102"/>
      <c r="I468" s="102"/>
      <c r="J468" s="236"/>
      <c r="K468" s="233"/>
      <c r="L468" s="237"/>
      <c r="M468" s="237"/>
      <c r="N468" s="238"/>
      <c r="O468" s="239"/>
    </row>
    <row r="469" spans="1:15" ht="12.75" customHeight="1" x14ac:dyDescent="0.2">
      <c r="A469" s="234"/>
      <c r="B469" s="234"/>
      <c r="C469" s="234"/>
      <c r="D469" s="102"/>
      <c r="E469" s="235"/>
      <c r="F469" s="125"/>
      <c r="G469" s="102"/>
      <c r="H469" s="102"/>
      <c r="I469" s="102"/>
      <c r="J469" s="236"/>
      <c r="K469" s="233"/>
      <c r="L469" s="237"/>
      <c r="M469" s="237"/>
      <c r="N469" s="238"/>
      <c r="O469" s="239"/>
    </row>
    <row r="470" spans="1:15" ht="12.75" customHeight="1" x14ac:dyDescent="0.2">
      <c r="A470" s="234"/>
      <c r="B470" s="234"/>
      <c r="C470" s="234"/>
      <c r="D470" s="102"/>
      <c r="E470" s="235"/>
      <c r="F470" s="125"/>
      <c r="G470" s="102"/>
      <c r="H470" s="102"/>
      <c r="I470" s="102"/>
      <c r="J470" s="236"/>
      <c r="K470" s="233"/>
      <c r="L470" s="237"/>
      <c r="M470" s="237"/>
      <c r="N470" s="238"/>
      <c r="O470" s="239"/>
    </row>
    <row r="471" spans="1:15" ht="12.75" customHeight="1" x14ac:dyDescent="0.2">
      <c r="A471" s="234"/>
      <c r="B471" s="234"/>
      <c r="C471" s="234"/>
      <c r="D471" s="102"/>
      <c r="E471" s="235"/>
      <c r="F471" s="125"/>
      <c r="G471" s="102"/>
      <c r="H471" s="102"/>
      <c r="I471" s="102"/>
      <c r="J471" s="236"/>
      <c r="K471" s="233"/>
      <c r="L471" s="237"/>
      <c r="M471" s="237"/>
      <c r="N471" s="238"/>
      <c r="O471" s="239"/>
    </row>
    <row r="472" spans="1:15" ht="12.75" customHeight="1" x14ac:dyDescent="0.2">
      <c r="A472" s="234"/>
      <c r="B472" s="234"/>
      <c r="C472" s="234"/>
      <c r="D472" s="102"/>
      <c r="E472" s="235"/>
      <c r="F472" s="125"/>
      <c r="G472" s="102"/>
      <c r="H472" s="102"/>
      <c r="I472" s="102"/>
      <c r="J472" s="236"/>
      <c r="K472" s="233"/>
      <c r="L472" s="237"/>
      <c r="M472" s="237"/>
      <c r="N472" s="238"/>
      <c r="O472" s="239"/>
    </row>
    <row r="473" spans="1:15" ht="12.75" customHeight="1" x14ac:dyDescent="0.2">
      <c r="A473" s="234"/>
      <c r="B473" s="234"/>
      <c r="C473" s="234"/>
      <c r="D473" s="102"/>
      <c r="E473" s="235"/>
      <c r="F473" s="125"/>
      <c r="G473" s="102"/>
      <c r="H473" s="102"/>
      <c r="I473" s="102"/>
      <c r="J473" s="236"/>
      <c r="K473" s="233"/>
      <c r="L473" s="237"/>
      <c r="M473" s="237"/>
      <c r="N473" s="238"/>
      <c r="O473" s="239"/>
    </row>
    <row r="474" spans="1:15" ht="12.75" customHeight="1" x14ac:dyDescent="0.2">
      <c r="A474" s="234"/>
      <c r="B474" s="234"/>
      <c r="C474" s="234"/>
      <c r="D474" s="102"/>
      <c r="E474" s="235"/>
      <c r="F474" s="125"/>
      <c r="G474" s="102"/>
      <c r="H474" s="102"/>
      <c r="I474" s="102"/>
      <c r="J474" s="236"/>
      <c r="K474" s="233"/>
      <c r="L474" s="237"/>
      <c r="M474" s="237"/>
      <c r="N474" s="238"/>
      <c r="O474" s="239"/>
    </row>
    <row r="475" spans="1:15" ht="12.75" customHeight="1" x14ac:dyDescent="0.2">
      <c r="A475" s="234"/>
      <c r="B475" s="234"/>
      <c r="C475" s="234"/>
      <c r="D475" s="102"/>
      <c r="E475" s="235"/>
      <c r="F475" s="125"/>
      <c r="G475" s="102"/>
      <c r="H475" s="102"/>
      <c r="I475" s="102"/>
      <c r="J475" s="236"/>
      <c r="K475" s="233"/>
      <c r="L475" s="237"/>
      <c r="M475" s="237"/>
      <c r="N475" s="238"/>
      <c r="O475" s="239"/>
    </row>
    <row r="476" spans="1:15" ht="12.75" customHeight="1" x14ac:dyDescent="0.2">
      <c r="A476" s="234"/>
      <c r="B476" s="234"/>
      <c r="C476" s="234"/>
      <c r="D476" s="102"/>
      <c r="E476" s="235"/>
      <c r="F476" s="125"/>
      <c r="G476" s="102"/>
      <c r="H476" s="102"/>
      <c r="I476" s="102"/>
      <c r="J476" s="236"/>
      <c r="K476" s="233"/>
      <c r="L476" s="237"/>
      <c r="M476" s="237"/>
      <c r="N476" s="238"/>
      <c r="O476" s="239"/>
    </row>
    <row r="477" spans="1:15" ht="12.75" customHeight="1" x14ac:dyDescent="0.2">
      <c r="A477" s="234"/>
      <c r="B477" s="234"/>
      <c r="C477" s="234"/>
      <c r="D477" s="102"/>
      <c r="E477" s="235"/>
      <c r="F477" s="125"/>
      <c r="G477" s="102"/>
      <c r="H477" s="102"/>
      <c r="I477" s="102"/>
      <c r="J477" s="236"/>
      <c r="K477" s="233"/>
      <c r="L477" s="237"/>
      <c r="M477" s="237"/>
      <c r="N477" s="238"/>
      <c r="O477" s="239"/>
    </row>
    <row r="478" spans="1:15" ht="12.75" customHeight="1" x14ac:dyDescent="0.2">
      <c r="A478" s="234"/>
      <c r="B478" s="234"/>
      <c r="C478" s="234"/>
      <c r="D478" s="102"/>
      <c r="E478" s="235"/>
      <c r="F478" s="125"/>
      <c r="G478" s="102"/>
      <c r="H478" s="102"/>
      <c r="I478" s="102"/>
      <c r="J478" s="236"/>
      <c r="K478" s="233"/>
      <c r="L478" s="237"/>
      <c r="M478" s="237"/>
      <c r="N478" s="238"/>
      <c r="O478" s="239"/>
    </row>
    <row r="479" spans="1:15" ht="12.75" customHeight="1" x14ac:dyDescent="0.2">
      <c r="A479" s="234"/>
      <c r="B479" s="234"/>
      <c r="C479" s="234"/>
      <c r="D479" s="102"/>
      <c r="E479" s="235"/>
      <c r="F479" s="125"/>
      <c r="G479" s="102"/>
      <c r="H479" s="102"/>
      <c r="I479" s="102"/>
      <c r="J479" s="236"/>
      <c r="K479" s="233"/>
      <c r="L479" s="237"/>
      <c r="M479" s="237"/>
      <c r="N479" s="238"/>
      <c r="O479" s="239"/>
    </row>
    <row r="480" spans="1:15" ht="12.75" customHeight="1" x14ac:dyDescent="0.2">
      <c r="A480" s="234"/>
      <c r="B480" s="234"/>
      <c r="C480" s="234"/>
      <c r="D480" s="102"/>
      <c r="E480" s="235"/>
      <c r="F480" s="125"/>
      <c r="G480" s="102"/>
      <c r="H480" s="102"/>
      <c r="I480" s="102"/>
      <c r="J480" s="236"/>
      <c r="K480" s="233"/>
      <c r="L480" s="237"/>
      <c r="M480" s="237"/>
      <c r="N480" s="238"/>
      <c r="O480" s="239"/>
    </row>
    <row r="481" spans="1:15" ht="12.75" customHeight="1" x14ac:dyDescent="0.2">
      <c r="A481" s="234"/>
      <c r="B481" s="234"/>
      <c r="C481" s="234"/>
      <c r="D481" s="102"/>
      <c r="E481" s="235"/>
      <c r="F481" s="125"/>
      <c r="G481" s="102"/>
      <c r="H481" s="102"/>
      <c r="I481" s="102"/>
      <c r="J481" s="236"/>
      <c r="K481" s="233"/>
      <c r="L481" s="237"/>
      <c r="M481" s="237"/>
      <c r="N481" s="238"/>
      <c r="O481" s="239"/>
    </row>
    <row r="482" spans="1:15" ht="12.75" customHeight="1" x14ac:dyDescent="0.2">
      <c r="A482" s="234"/>
      <c r="B482" s="234"/>
      <c r="C482" s="234"/>
      <c r="D482" s="102"/>
      <c r="E482" s="235"/>
      <c r="F482" s="125"/>
      <c r="G482" s="102"/>
      <c r="H482" s="102"/>
      <c r="I482" s="102"/>
      <c r="J482" s="236"/>
      <c r="K482" s="233"/>
      <c r="L482" s="237"/>
      <c r="M482" s="237"/>
      <c r="N482" s="238"/>
      <c r="O482" s="239"/>
    </row>
    <row r="483" spans="1:15" ht="12.75" customHeight="1" x14ac:dyDescent="0.2">
      <c r="A483" s="234"/>
      <c r="B483" s="234"/>
      <c r="C483" s="234"/>
      <c r="D483" s="102"/>
      <c r="E483" s="235"/>
      <c r="F483" s="125"/>
      <c r="G483" s="102"/>
      <c r="H483" s="102"/>
      <c r="I483" s="102"/>
      <c r="J483" s="236"/>
      <c r="K483" s="233"/>
      <c r="L483" s="237"/>
      <c r="M483" s="237"/>
      <c r="N483" s="238"/>
      <c r="O483" s="239"/>
    </row>
    <row r="484" spans="1:15" ht="12.75" customHeight="1" x14ac:dyDescent="0.2">
      <c r="A484" s="234"/>
      <c r="B484" s="234"/>
      <c r="C484" s="234"/>
      <c r="D484" s="102"/>
      <c r="E484" s="235"/>
      <c r="F484" s="125"/>
      <c r="G484" s="102"/>
      <c r="H484" s="102"/>
      <c r="I484" s="102"/>
      <c r="J484" s="236"/>
      <c r="K484" s="233"/>
      <c r="L484" s="237"/>
      <c r="M484" s="237"/>
      <c r="N484" s="238"/>
      <c r="O484" s="239"/>
    </row>
    <row r="485" spans="1:15" ht="12.75" customHeight="1" x14ac:dyDescent="0.2">
      <c r="A485" s="234"/>
      <c r="B485" s="234"/>
      <c r="C485" s="234"/>
      <c r="D485" s="102"/>
      <c r="E485" s="235"/>
      <c r="F485" s="125"/>
      <c r="G485" s="102"/>
      <c r="H485" s="102"/>
      <c r="I485" s="102"/>
      <c r="J485" s="236"/>
      <c r="K485" s="233"/>
      <c r="L485" s="237"/>
      <c r="M485" s="237"/>
      <c r="N485" s="238"/>
      <c r="O485" s="239"/>
    </row>
    <row r="486" spans="1:15" ht="12.75" customHeight="1" x14ac:dyDescent="0.2">
      <c r="A486" s="234"/>
      <c r="B486" s="234"/>
      <c r="C486" s="234"/>
      <c r="D486" s="102"/>
      <c r="E486" s="235"/>
      <c r="F486" s="125"/>
      <c r="G486" s="102"/>
      <c r="H486" s="102"/>
      <c r="I486" s="102"/>
      <c r="J486" s="236"/>
      <c r="K486" s="233"/>
      <c r="L486" s="237"/>
      <c r="M486" s="237"/>
      <c r="N486" s="238"/>
      <c r="O486" s="239"/>
    </row>
    <row r="487" spans="1:15" ht="12.75" customHeight="1" x14ac:dyDescent="0.2">
      <c r="A487" s="234"/>
      <c r="B487" s="234"/>
      <c r="C487" s="234"/>
      <c r="D487" s="102"/>
      <c r="E487" s="235"/>
      <c r="F487" s="125"/>
      <c r="G487" s="102"/>
      <c r="H487" s="102"/>
      <c r="I487" s="102"/>
      <c r="J487" s="236"/>
      <c r="K487" s="233"/>
      <c r="L487" s="237"/>
      <c r="M487" s="237"/>
      <c r="N487" s="238"/>
      <c r="O487" s="239"/>
    </row>
    <row r="488" spans="1:15" ht="12.75" customHeight="1" x14ac:dyDescent="0.2">
      <c r="A488" s="234"/>
      <c r="B488" s="234"/>
      <c r="C488" s="234"/>
      <c r="D488" s="102"/>
      <c r="E488" s="235"/>
      <c r="F488" s="125"/>
      <c r="G488" s="102"/>
      <c r="H488" s="102"/>
      <c r="I488" s="102"/>
      <c r="J488" s="236"/>
      <c r="K488" s="233"/>
      <c r="L488" s="237"/>
      <c r="M488" s="237"/>
      <c r="N488" s="238"/>
      <c r="O488" s="239"/>
    </row>
    <row r="489" spans="1:15" ht="12.75" customHeight="1" x14ac:dyDescent="0.2">
      <c r="A489" s="234"/>
      <c r="B489" s="234"/>
      <c r="C489" s="234"/>
      <c r="D489" s="102"/>
      <c r="E489" s="235"/>
      <c r="F489" s="125"/>
      <c r="G489" s="102"/>
      <c r="H489" s="102"/>
      <c r="I489" s="102"/>
      <c r="J489" s="236"/>
      <c r="K489" s="233"/>
      <c r="L489" s="237"/>
      <c r="M489" s="237"/>
      <c r="N489" s="238"/>
      <c r="O489" s="239"/>
    </row>
    <row r="490" spans="1:15" ht="12.75" customHeight="1" x14ac:dyDescent="0.2">
      <c r="A490" s="234"/>
      <c r="B490" s="234"/>
      <c r="C490" s="234"/>
      <c r="D490" s="102"/>
      <c r="E490" s="235"/>
      <c r="F490" s="125"/>
      <c r="G490" s="102"/>
      <c r="H490" s="102"/>
      <c r="I490" s="102"/>
      <c r="J490" s="236"/>
      <c r="K490" s="233"/>
      <c r="L490" s="237"/>
      <c r="M490" s="237"/>
      <c r="N490" s="238"/>
      <c r="O490" s="239"/>
    </row>
    <row r="491" spans="1:15" ht="12.75" customHeight="1" x14ac:dyDescent="0.2">
      <c r="A491" s="234"/>
      <c r="B491" s="234"/>
      <c r="C491" s="234"/>
      <c r="D491" s="102"/>
      <c r="E491" s="235"/>
      <c r="F491" s="125"/>
      <c r="G491" s="102"/>
      <c r="H491" s="102"/>
      <c r="I491" s="102"/>
      <c r="J491" s="236"/>
      <c r="K491" s="233"/>
      <c r="L491" s="237"/>
      <c r="M491" s="237"/>
      <c r="N491" s="238"/>
      <c r="O491" s="239"/>
    </row>
    <row r="492" spans="1:15" ht="12.75" customHeight="1" x14ac:dyDescent="0.2">
      <c r="A492" s="234"/>
      <c r="B492" s="234"/>
      <c r="C492" s="234"/>
      <c r="D492" s="102"/>
      <c r="E492" s="235"/>
      <c r="F492" s="125"/>
      <c r="G492" s="102"/>
      <c r="H492" s="102"/>
      <c r="I492" s="102"/>
      <c r="J492" s="236"/>
      <c r="K492" s="233"/>
      <c r="L492" s="237"/>
      <c r="M492" s="237"/>
      <c r="N492" s="238"/>
      <c r="O492" s="239"/>
    </row>
    <row r="493" spans="1:15" ht="12.75" customHeight="1" x14ac:dyDescent="0.2">
      <c r="A493" s="234"/>
      <c r="B493" s="234"/>
      <c r="C493" s="234"/>
      <c r="D493" s="102"/>
      <c r="E493" s="235"/>
      <c r="F493" s="125"/>
      <c r="G493" s="102"/>
      <c r="H493" s="102"/>
      <c r="I493" s="102"/>
      <c r="J493" s="236"/>
      <c r="K493" s="233"/>
      <c r="L493" s="237"/>
      <c r="M493" s="237"/>
      <c r="N493" s="238"/>
      <c r="O493" s="239"/>
    </row>
    <row r="494" spans="1:15" ht="12.75" customHeight="1" x14ac:dyDescent="0.2">
      <c r="A494" s="234"/>
      <c r="B494" s="234"/>
      <c r="C494" s="234"/>
      <c r="D494" s="102"/>
      <c r="E494" s="235"/>
      <c r="F494" s="125"/>
      <c r="G494" s="102"/>
      <c r="H494" s="102"/>
      <c r="I494" s="102"/>
      <c r="J494" s="236"/>
      <c r="K494" s="233"/>
      <c r="L494" s="237"/>
      <c r="M494" s="237"/>
      <c r="N494" s="238"/>
      <c r="O494" s="239"/>
    </row>
    <row r="495" spans="1:15" ht="12.75" customHeight="1" x14ac:dyDescent="0.2">
      <c r="A495" s="234"/>
      <c r="B495" s="234"/>
      <c r="C495" s="234"/>
      <c r="D495" s="102"/>
      <c r="E495" s="235"/>
      <c r="F495" s="125"/>
      <c r="G495" s="102"/>
      <c r="H495" s="102"/>
      <c r="I495" s="102"/>
      <c r="J495" s="236"/>
      <c r="K495" s="233"/>
      <c r="L495" s="237"/>
      <c r="M495" s="237"/>
      <c r="N495" s="238"/>
      <c r="O495" s="239"/>
    </row>
    <row r="496" spans="1:15" ht="12.75" customHeight="1" x14ac:dyDescent="0.2">
      <c r="A496" s="234"/>
      <c r="B496" s="234"/>
      <c r="C496" s="234"/>
      <c r="D496" s="102"/>
      <c r="E496" s="235"/>
      <c r="F496" s="125"/>
      <c r="G496" s="102"/>
      <c r="H496" s="102"/>
      <c r="I496" s="102"/>
      <c r="J496" s="236"/>
      <c r="K496" s="233"/>
      <c r="L496" s="237"/>
      <c r="M496" s="237"/>
      <c r="N496" s="238"/>
      <c r="O496" s="239"/>
    </row>
    <row r="497" spans="1:15" ht="12.75" customHeight="1" x14ac:dyDescent="0.2">
      <c r="A497" s="234"/>
      <c r="B497" s="234"/>
      <c r="C497" s="234"/>
      <c r="D497" s="102"/>
      <c r="E497" s="235"/>
      <c r="F497" s="125"/>
      <c r="G497" s="102"/>
      <c r="H497" s="102"/>
      <c r="I497" s="102"/>
      <c r="J497" s="236"/>
      <c r="K497" s="233"/>
      <c r="L497" s="237"/>
      <c r="M497" s="237"/>
      <c r="N497" s="238"/>
      <c r="O497" s="239"/>
    </row>
    <row r="498" spans="1:15" ht="12.75" customHeight="1" x14ac:dyDescent="0.2">
      <c r="A498" s="234"/>
      <c r="B498" s="234"/>
      <c r="C498" s="234"/>
      <c r="D498" s="102"/>
      <c r="E498" s="235"/>
      <c r="F498" s="125"/>
      <c r="G498" s="102"/>
      <c r="H498" s="102"/>
      <c r="I498" s="102"/>
      <c r="J498" s="236"/>
      <c r="K498" s="233"/>
      <c r="L498" s="237"/>
      <c r="M498" s="237"/>
      <c r="N498" s="238"/>
      <c r="O498" s="239"/>
    </row>
    <row r="499" spans="1:15" ht="12.75" customHeight="1" x14ac:dyDescent="0.2">
      <c r="A499" s="234"/>
      <c r="B499" s="234"/>
      <c r="C499" s="234"/>
      <c r="D499" s="102"/>
      <c r="E499" s="235"/>
      <c r="F499" s="125"/>
      <c r="G499" s="102"/>
      <c r="H499" s="102"/>
      <c r="I499" s="102"/>
      <c r="J499" s="236"/>
      <c r="K499" s="233"/>
      <c r="L499" s="237"/>
      <c r="M499" s="237"/>
      <c r="N499" s="238"/>
      <c r="O499" s="239"/>
    </row>
    <row r="500" spans="1:15" ht="12.75" customHeight="1" x14ac:dyDescent="0.2">
      <c r="A500" s="234"/>
      <c r="B500" s="234"/>
      <c r="C500" s="234"/>
      <c r="D500" s="102"/>
      <c r="E500" s="235"/>
      <c r="F500" s="125"/>
      <c r="G500" s="102"/>
      <c r="H500" s="102"/>
      <c r="I500" s="102"/>
      <c r="J500" s="236"/>
      <c r="K500" s="233"/>
      <c r="L500" s="237"/>
      <c r="M500" s="237"/>
      <c r="N500" s="238"/>
      <c r="O500" s="239"/>
    </row>
    <row r="501" spans="1:15" ht="12.75" customHeight="1" x14ac:dyDescent="0.2">
      <c r="A501" s="234"/>
      <c r="B501" s="234"/>
      <c r="C501" s="234"/>
      <c r="D501" s="102"/>
      <c r="E501" s="235"/>
      <c r="F501" s="125"/>
      <c r="G501" s="102"/>
      <c r="H501" s="102"/>
      <c r="I501" s="102"/>
      <c r="J501" s="236"/>
      <c r="K501" s="233"/>
      <c r="L501" s="237"/>
      <c r="M501" s="237"/>
      <c r="N501" s="238"/>
      <c r="O501" s="239"/>
    </row>
    <row r="502" spans="1:15" ht="12.75" customHeight="1" x14ac:dyDescent="0.2">
      <c r="A502" s="234"/>
      <c r="B502" s="234"/>
      <c r="C502" s="234"/>
      <c r="D502" s="102"/>
      <c r="E502" s="235"/>
      <c r="F502" s="125"/>
      <c r="G502" s="102"/>
      <c r="H502" s="102"/>
      <c r="I502" s="102"/>
      <c r="J502" s="236"/>
      <c r="K502" s="233"/>
      <c r="L502" s="237"/>
      <c r="M502" s="237"/>
      <c r="N502" s="238"/>
      <c r="O502" s="239"/>
    </row>
    <row r="503" spans="1:15" ht="12.75" customHeight="1" x14ac:dyDescent="0.2">
      <c r="A503" s="234"/>
      <c r="B503" s="234"/>
      <c r="C503" s="234"/>
      <c r="D503" s="102"/>
      <c r="E503" s="235"/>
      <c r="F503" s="125"/>
      <c r="G503" s="102"/>
      <c r="H503" s="102"/>
      <c r="I503" s="102"/>
      <c r="J503" s="236"/>
      <c r="K503" s="233"/>
      <c r="L503" s="237"/>
      <c r="M503" s="237"/>
      <c r="N503" s="238"/>
      <c r="O503" s="239"/>
    </row>
    <row r="504" spans="1:15" ht="12.75" customHeight="1" x14ac:dyDescent="0.2">
      <c r="A504" s="234"/>
      <c r="B504" s="234"/>
      <c r="C504" s="234"/>
      <c r="D504" s="102"/>
      <c r="E504" s="235"/>
      <c r="F504" s="125"/>
      <c r="G504" s="102"/>
      <c r="H504" s="102"/>
      <c r="I504" s="102"/>
      <c r="J504" s="236"/>
      <c r="K504" s="233"/>
      <c r="L504" s="237"/>
      <c r="M504" s="237"/>
      <c r="N504" s="238"/>
      <c r="O504" s="239"/>
    </row>
    <row r="505" spans="1:15" ht="12.75" customHeight="1" x14ac:dyDescent="0.2">
      <c r="A505" s="234"/>
      <c r="B505" s="234"/>
      <c r="C505" s="234"/>
      <c r="D505" s="102"/>
      <c r="E505" s="235"/>
      <c r="F505" s="125"/>
      <c r="G505" s="102"/>
      <c r="H505" s="102"/>
      <c r="I505" s="102"/>
      <c r="J505" s="236"/>
      <c r="K505" s="233"/>
      <c r="L505" s="237"/>
      <c r="M505" s="237"/>
      <c r="N505" s="238"/>
      <c r="O505" s="239"/>
    </row>
    <row r="506" spans="1:15" ht="12.75" customHeight="1" x14ac:dyDescent="0.2">
      <c r="A506" s="234"/>
      <c r="B506" s="234"/>
      <c r="C506" s="234"/>
      <c r="D506" s="102"/>
      <c r="E506" s="235"/>
      <c r="F506" s="125"/>
      <c r="G506" s="102"/>
      <c r="H506" s="102"/>
      <c r="I506" s="102"/>
      <c r="J506" s="236"/>
      <c r="K506" s="233"/>
      <c r="L506" s="237"/>
      <c r="M506" s="237"/>
      <c r="N506" s="238"/>
      <c r="O506" s="239"/>
    </row>
    <row r="507" spans="1:15" s="100" customFormat="1" ht="12.75" customHeight="1" thickBot="1" x14ac:dyDescent="0.25">
      <c r="A507" s="234"/>
      <c r="B507" s="234"/>
      <c r="C507" s="234"/>
      <c r="D507" s="102"/>
      <c r="E507" s="235"/>
      <c r="F507" s="125"/>
      <c r="G507" s="102"/>
      <c r="H507" s="102"/>
      <c r="I507" s="102"/>
      <c r="J507" s="236"/>
      <c r="K507" s="233"/>
      <c r="L507" s="237"/>
      <c r="M507" s="237"/>
      <c r="N507" s="238"/>
      <c r="O507" s="239"/>
    </row>
    <row r="508" spans="1:15" s="215" customFormat="1" ht="15" customHeight="1" thickTop="1" x14ac:dyDescent="0.2">
      <c r="E508" s="216"/>
      <c r="F508" s="217"/>
      <c r="K508" s="217"/>
    </row>
    <row r="509" spans="1:15" s="64" customFormat="1" ht="15" customHeight="1" x14ac:dyDescent="0.2">
      <c r="E509" s="143"/>
      <c r="F509" s="130"/>
      <c r="K509" s="130"/>
    </row>
  </sheetData>
  <mergeCells count="2">
    <mergeCell ref="B2:E2"/>
    <mergeCell ref="B16:C16"/>
  </mergeCells>
  <conditionalFormatting sqref="O18:O507">
    <cfRule type="expression" dxfId="2" priority="8">
      <formula>IF(AND(#REF!&lt;&gt;"",O18=""),TRUE,FALSE)</formula>
    </cfRule>
  </conditionalFormatting>
  <dataValidations count="3">
    <dataValidation type="list" allowBlank="1" showErrorMessage="1" sqref="J18:J507" xr:uid="{00000000-0002-0000-0100-000000000000}">
      <formula1>Monitor</formula1>
    </dataValidation>
    <dataValidation type="list" showInputMessage="1" showErrorMessage="1" sqref="D18:D507" xr:uid="{17C78268-C41C-4BE1-9EB2-4D2EA63844FF}">
      <formula1>Tipus_equipament</formula1>
    </dataValidation>
    <dataValidation type="list" showInputMessage="1" showErrorMessage="1" sqref="K18:K507" xr:uid="{4FB7A0E4-F689-4D53-A8E7-DACB39C69CC5}">
      <formula1>Barra_so</formula1>
    </dataValidation>
  </dataValidation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BE33C249-1329-46CB-A9E3-2365FE811161}">
          <x14:formula1>
            <xm:f>Llistes!$M$2:$M$3</xm:f>
          </x14:formula1>
          <xm:sqref>F18:F507</xm:sqref>
        </x14:dataValidation>
        <x14:dataValidation type="list" showInputMessage="1" showErrorMessage="1" xr:uid="{0C0B2D44-48BA-4F0F-B9C4-9E8BF821AB49}">
          <x14:formula1>
            <xm:f>Llistes!$K$2:$K$4</xm:f>
          </x14:formula1>
          <xm:sqref>H18:H507</xm:sqref>
        </x14:dataValidation>
        <x14:dataValidation type="list" showInputMessage="1" showErrorMessage="1" xr:uid="{BC4206B7-1AF1-4129-B212-17640B1123E5}">
          <x14:formula1>
            <xm:f>Llistes!$O$2:$O$4</xm:f>
          </x14:formula1>
          <xm:sqref>I18:I507</xm:sqref>
        </x14:dataValidation>
        <x14:dataValidation type="list" showInputMessage="1" showErrorMessage="1" xr:uid="{BC798C67-1266-453A-BC59-D06CB48EB6B8}">
          <x14:formula1>
            <xm:f>Llistes!$E$2:$E$9</xm:f>
          </x14:formula1>
          <xm:sqref>G18:G507</xm:sqref>
        </x14:dataValidation>
        <x14:dataValidation type="list" allowBlank="1" showErrorMessage="1" xr:uid="{00000000-0002-0000-0100-000001000000}">
          <x14:formula1>
            <xm:f>Unitats!$A$3:$A$21</xm:f>
          </x14:formula1>
          <xm:sqref>B2:E2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theme="4"/>
  </sheetPr>
  <dimension ref="A1:Z984"/>
  <sheetViews>
    <sheetView workbookViewId="0">
      <selection activeCell="B23" sqref="B23:F23"/>
    </sheetView>
  </sheetViews>
  <sheetFormatPr defaultColWidth="12.5703125" defaultRowHeight="15" customHeight="1" x14ac:dyDescent="0.2"/>
  <cols>
    <col min="1" max="1" width="2.42578125" customWidth="1"/>
    <col min="2" max="2" width="10.5703125" customWidth="1"/>
    <col min="3" max="3" width="19.140625" customWidth="1"/>
    <col min="4" max="4" width="16.140625" customWidth="1"/>
    <col min="5" max="5" width="13.5703125" customWidth="1"/>
    <col min="6" max="6" width="17.7109375" customWidth="1"/>
    <col min="7" max="7" width="3" customWidth="1"/>
    <col min="8" max="8" width="14.42578125" customWidth="1"/>
    <col min="9" max="9" width="10.5703125" customWidth="1"/>
    <col min="10" max="10" width="13.28515625" customWidth="1"/>
    <col min="11" max="26" width="10.5703125" customWidth="1"/>
  </cols>
  <sheetData>
    <row r="1" spans="1:26" ht="12.75" customHeight="1" x14ac:dyDescent="0.2"/>
    <row r="2" spans="1:26" ht="27.75" customHeight="1" x14ac:dyDescent="0.2">
      <c r="B2" s="265" t="str">
        <f>IF('Peticions Aules'!B2="","",'Peticions Aules'!B2)</f>
        <v/>
      </c>
      <c r="C2" s="266"/>
      <c r="D2" s="266"/>
      <c r="E2" s="267"/>
      <c r="F2" s="5" t="str">
        <f>'Peticions Aules'!F2</f>
        <v/>
      </c>
    </row>
    <row r="3" spans="1:26" ht="21" customHeight="1" x14ac:dyDescent="0.2"/>
    <row r="4" spans="1:26" ht="19.5" customHeight="1" x14ac:dyDescent="0.2">
      <c r="A4" s="39"/>
      <c r="B4" s="54" t="s">
        <v>84</v>
      </c>
      <c r="C4" s="39"/>
      <c r="D4" s="55" t="s">
        <v>96</v>
      </c>
      <c r="E4" s="55" t="s">
        <v>63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2.75" customHeight="1" x14ac:dyDescent="0.2">
      <c r="C5" s="174" t="s">
        <v>85</v>
      </c>
      <c r="D5" s="175">
        <f>Calculs!G10</f>
        <v>0</v>
      </c>
      <c r="E5" s="176">
        <f>SUM(Calculs!F2:F10)</f>
        <v>0</v>
      </c>
    </row>
    <row r="6" spans="1:26" ht="12.75" customHeight="1" x14ac:dyDescent="0.2">
      <c r="C6" s="174" t="s">
        <v>86</v>
      </c>
      <c r="D6" s="175">
        <f>Calculs!G19</f>
        <v>0</v>
      </c>
      <c r="E6" s="176">
        <f>SUM(Calculs!F11:F19)</f>
        <v>0</v>
      </c>
    </row>
    <row r="7" spans="1:26" ht="12.75" customHeight="1" thickBot="1" x14ac:dyDescent="0.25">
      <c r="C7" s="153"/>
      <c r="D7" s="177">
        <f>SUM(D5:D6)</f>
        <v>0</v>
      </c>
      <c r="E7" s="153"/>
    </row>
    <row r="8" spans="1:26" ht="12.75" customHeight="1" thickTop="1" x14ac:dyDescent="0.2">
      <c r="C8" s="153"/>
      <c r="D8" s="178"/>
      <c r="E8" s="179"/>
    </row>
    <row r="9" spans="1:26" ht="12.75" customHeight="1" x14ac:dyDescent="0.2">
      <c r="C9" s="153"/>
      <c r="D9" s="153"/>
      <c r="E9" s="153"/>
    </row>
    <row r="10" spans="1:26" ht="12.75" customHeight="1" x14ac:dyDescent="0.2">
      <c r="C10" s="174" t="s">
        <v>87</v>
      </c>
      <c r="D10" s="180">
        <f>Calculs!E31</f>
        <v>0</v>
      </c>
      <c r="E10" s="176">
        <f>Calculs!F31</f>
        <v>0</v>
      </c>
    </row>
    <row r="11" spans="1:26" ht="12.75" customHeight="1" x14ac:dyDescent="0.2">
      <c r="C11" s="174" t="s">
        <v>97</v>
      </c>
      <c r="D11" s="180">
        <f>Calculs!E32</f>
        <v>0</v>
      </c>
      <c r="E11" s="176">
        <f>Calculs!F32</f>
        <v>0</v>
      </c>
    </row>
    <row r="12" spans="1:26" ht="12.75" customHeight="1" x14ac:dyDescent="0.2">
      <c r="C12" s="174" t="s">
        <v>88</v>
      </c>
      <c r="D12" s="174">
        <f>Calculs!E35</f>
        <v>0</v>
      </c>
      <c r="E12" s="176">
        <f>Calculs!F35</f>
        <v>0</v>
      </c>
    </row>
    <row r="13" spans="1:26" ht="12.75" customHeight="1" thickBot="1" x14ac:dyDescent="0.25">
      <c r="C13" s="153"/>
      <c r="D13" s="153"/>
      <c r="E13" s="181">
        <f>SUM(E5:E12)</f>
        <v>0</v>
      </c>
    </row>
    <row r="14" spans="1:26" ht="12.75" customHeight="1" thickTop="1" x14ac:dyDescent="0.2"/>
    <row r="15" spans="1:26" ht="12.75" customHeight="1" thickBot="1" x14ac:dyDescent="0.25"/>
    <row r="16" spans="1:26" ht="35.450000000000003" customHeight="1" x14ac:dyDescent="0.2">
      <c r="A16" s="39"/>
      <c r="B16" s="56" t="s">
        <v>89</v>
      </c>
      <c r="C16" s="57" t="s">
        <v>96</v>
      </c>
      <c r="D16" s="57" t="s">
        <v>63</v>
      </c>
      <c r="E16" s="57" t="s">
        <v>126</v>
      </c>
      <c r="F16" s="58" t="s">
        <v>90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2:8" ht="21.75" customHeight="1" thickBot="1" x14ac:dyDescent="0.3">
      <c r="B17" s="59"/>
      <c r="C17" s="182">
        <f>D7</f>
        <v>0</v>
      </c>
      <c r="D17" s="172">
        <f>E13</f>
        <v>0</v>
      </c>
      <c r="E17" s="171"/>
      <c r="F17" s="173">
        <f>IF(D17&lt;E17,0,D17-E17)</f>
        <v>0</v>
      </c>
      <c r="H17" s="39"/>
    </row>
    <row r="18" spans="2:8" ht="12.75" customHeight="1" x14ac:dyDescent="0.2">
      <c r="E18" s="60"/>
      <c r="H18" s="39"/>
    </row>
    <row r="19" spans="2:8" ht="12.75" customHeight="1" x14ac:dyDescent="0.2">
      <c r="E19" s="60"/>
    </row>
    <row r="20" spans="2:8" ht="12.75" customHeight="1" x14ac:dyDescent="0.2">
      <c r="B20" s="86" t="s">
        <v>119</v>
      </c>
      <c r="C20" s="218" t="s">
        <v>135</v>
      </c>
      <c r="D20" s="218"/>
      <c r="E20" s="219"/>
    </row>
    <row r="21" spans="2:8" ht="12.75" customHeight="1" x14ac:dyDescent="0.2">
      <c r="C21" s="138" t="s">
        <v>134</v>
      </c>
      <c r="E21" s="136"/>
    </row>
    <row r="22" spans="2:8" ht="12.75" customHeight="1" x14ac:dyDescent="0.2"/>
    <row r="23" spans="2:8" ht="30.75" customHeight="1" x14ac:dyDescent="0.2">
      <c r="B23" s="268" t="str">
        <f>IF(Calculs!E54&gt;0, "Atenció: Heu d'escollir un format de caixa (Compacte o Minitorre) per a tots els equips de sobretaula. Ompliu-lo a la pestanya Peticions Aules","")</f>
        <v/>
      </c>
      <c r="C23" s="268"/>
      <c r="D23" s="268"/>
      <c r="E23" s="268"/>
      <c r="F23" s="268"/>
    </row>
    <row r="24" spans="2:8" ht="12.75" customHeight="1" x14ac:dyDescent="0.2"/>
    <row r="25" spans="2:8" ht="12.75" customHeight="1" x14ac:dyDescent="0.2"/>
    <row r="26" spans="2:8" ht="12.75" customHeight="1" x14ac:dyDescent="0.2"/>
    <row r="27" spans="2:8" ht="12.75" customHeight="1" x14ac:dyDescent="0.2"/>
    <row r="28" spans="2:8" ht="12.75" customHeight="1" x14ac:dyDescent="0.2"/>
    <row r="29" spans="2:8" ht="12.75" customHeight="1" x14ac:dyDescent="0.2"/>
    <row r="30" spans="2:8" ht="12.75" customHeight="1" x14ac:dyDescent="0.2"/>
    <row r="31" spans="2:8" ht="12.75" customHeight="1" x14ac:dyDescent="0.2"/>
    <row r="32" spans="2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2">
    <mergeCell ref="B2:E2"/>
    <mergeCell ref="B23:F2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07"/>
  <sheetViews>
    <sheetView topLeftCell="K1" workbookViewId="0">
      <selection activeCell="AC40" sqref="AC40:AC41"/>
    </sheetView>
  </sheetViews>
  <sheetFormatPr defaultColWidth="12.5703125" defaultRowHeight="12.75" outlineLevelRow="1" x14ac:dyDescent="0.2"/>
  <cols>
    <col min="1" max="3" width="21.5703125" customWidth="1"/>
    <col min="4" max="4" width="43.5703125" customWidth="1"/>
    <col min="5" max="5" width="9.7109375" style="133" customWidth="1"/>
    <col min="6" max="6" width="21.5703125" customWidth="1"/>
    <col min="7" max="7" width="34.28515625" customWidth="1"/>
    <col min="8" max="8" width="19.42578125" customWidth="1"/>
    <col min="9" max="9" width="15.7109375" customWidth="1"/>
    <col min="10" max="10" width="21.5703125" customWidth="1"/>
    <col min="11" max="11" width="9.85546875" style="131" customWidth="1"/>
    <col min="12" max="14" width="21.5703125" customWidth="1"/>
    <col min="15" max="15" width="12.7109375" style="133" customWidth="1"/>
    <col min="16" max="16" width="1.5703125" customWidth="1"/>
    <col min="17" max="17" width="4.42578125" style="133" customWidth="1"/>
    <col min="19" max="19" width="5.28515625" customWidth="1"/>
    <col min="21" max="21" width="14.7109375" customWidth="1"/>
    <col min="22" max="22" width="12.5703125" customWidth="1"/>
    <col min="23" max="23" width="5.28515625" customWidth="1"/>
    <col min="24" max="24" width="9.28515625" customWidth="1"/>
    <col min="26" max="26" width="4.5703125" customWidth="1"/>
    <col min="28" max="28" width="1.5703125" customWidth="1"/>
  </cols>
  <sheetData>
    <row r="1" spans="1:29" ht="15.75" customHeight="1" x14ac:dyDescent="0.2">
      <c r="A1" s="2"/>
      <c r="B1" s="1"/>
      <c r="C1" s="1"/>
      <c r="D1" s="1"/>
      <c r="E1" s="4"/>
      <c r="F1" s="1"/>
      <c r="G1" s="1"/>
      <c r="H1" s="1"/>
      <c r="I1" s="1"/>
      <c r="J1" s="1"/>
      <c r="K1" s="127"/>
      <c r="L1" s="1"/>
      <c r="M1" s="1"/>
      <c r="N1" s="3"/>
      <c r="O1" s="121"/>
    </row>
    <row r="2" spans="1:29" ht="27" customHeight="1" x14ac:dyDescent="0.2">
      <c r="A2" s="63" t="s">
        <v>133</v>
      </c>
      <c r="B2" s="261">
        <f>'Peticions Aules'!B2:D2</f>
        <v>0</v>
      </c>
      <c r="C2" s="261"/>
      <c r="D2" s="262"/>
      <c r="E2" s="139"/>
      <c r="F2" s="5" t="str">
        <f>'Peticions Aules'!F2</f>
        <v/>
      </c>
      <c r="G2" s="6"/>
      <c r="H2" s="6"/>
      <c r="I2" s="6"/>
      <c r="J2" s="6"/>
      <c r="K2" s="8"/>
      <c r="L2" s="6"/>
      <c r="M2" s="6"/>
      <c r="N2" s="7"/>
      <c r="O2" s="124"/>
    </row>
    <row r="3" spans="1:29" ht="9.75" customHeight="1" x14ac:dyDescent="0.2">
      <c r="A3" s="9"/>
      <c r="B3" s="10"/>
      <c r="C3" s="6"/>
      <c r="D3" s="11"/>
      <c r="E3" s="128"/>
      <c r="F3" s="11"/>
      <c r="G3" s="11"/>
      <c r="H3" s="11"/>
      <c r="I3" s="11"/>
      <c r="J3" s="11"/>
      <c r="K3" s="128"/>
      <c r="L3" s="6"/>
      <c r="M3" s="6"/>
      <c r="N3" s="7"/>
      <c r="O3" s="124"/>
    </row>
    <row r="4" spans="1:29" s="99" customFormat="1" ht="44.45" hidden="1" customHeight="1" outlineLevel="1" x14ac:dyDescent="0.2">
      <c r="A4" s="119" t="s">
        <v>94</v>
      </c>
      <c r="B4" s="95"/>
      <c r="C4" s="98"/>
      <c r="D4" s="96" t="s">
        <v>16</v>
      </c>
      <c r="E4" s="137"/>
      <c r="F4" s="114" t="s">
        <v>1</v>
      </c>
      <c r="G4" s="96" t="s">
        <v>2</v>
      </c>
      <c r="H4" s="110" t="s">
        <v>0</v>
      </c>
      <c r="I4" s="111" t="s">
        <v>3</v>
      </c>
      <c r="J4" s="115" t="s">
        <v>4</v>
      </c>
      <c r="K4" s="134" t="s">
        <v>17</v>
      </c>
      <c r="L4" s="97"/>
      <c r="M4" s="95"/>
      <c r="N4" s="98"/>
      <c r="O4" s="123" t="s">
        <v>7</v>
      </c>
      <c r="Q4" s="158"/>
    </row>
    <row r="5" spans="1:29" s="105" customFormat="1" ht="22.15" hidden="1" customHeight="1" outlineLevel="1" x14ac:dyDescent="0.2">
      <c r="A5" s="101"/>
      <c r="B5" s="101"/>
      <c r="C5" s="101"/>
      <c r="D5" s="102" t="s">
        <v>98</v>
      </c>
      <c r="E5" s="125"/>
      <c r="F5" s="102" t="s">
        <v>22</v>
      </c>
      <c r="G5" s="102" t="s">
        <v>8</v>
      </c>
      <c r="H5" s="102" t="s">
        <v>123</v>
      </c>
      <c r="I5" s="102" t="s">
        <v>9</v>
      </c>
      <c r="J5" s="102" t="s">
        <v>30</v>
      </c>
      <c r="K5" s="125" t="s">
        <v>22</v>
      </c>
      <c r="L5" s="101"/>
      <c r="M5" s="101"/>
      <c r="N5" s="101"/>
      <c r="O5" s="103" t="s">
        <v>10</v>
      </c>
      <c r="Q5" s="159"/>
    </row>
    <row r="6" spans="1:29" s="105" customFormat="1" ht="22.15" hidden="1" customHeight="1" outlineLevel="1" x14ac:dyDescent="0.2">
      <c r="A6" s="101"/>
      <c r="B6" s="101"/>
      <c r="C6" s="101"/>
      <c r="D6" s="102" t="s">
        <v>24</v>
      </c>
      <c r="E6" s="125"/>
      <c r="F6" s="102" t="s">
        <v>32</v>
      </c>
      <c r="G6" s="102" t="s">
        <v>34</v>
      </c>
      <c r="H6" s="102" t="s">
        <v>33</v>
      </c>
      <c r="I6" s="102" t="s">
        <v>23</v>
      </c>
      <c r="J6" s="102" t="s">
        <v>31</v>
      </c>
      <c r="K6" s="125" t="s">
        <v>32</v>
      </c>
      <c r="L6" s="101"/>
      <c r="M6" s="101"/>
      <c r="N6" s="101"/>
      <c r="O6" s="104"/>
      <c r="Q6" s="159"/>
    </row>
    <row r="7" spans="1:29" s="105" customFormat="1" ht="22.15" hidden="1" customHeight="1" outlineLevel="1" x14ac:dyDescent="0.2">
      <c r="A7" s="101"/>
      <c r="B7" s="101"/>
      <c r="C7" s="101"/>
      <c r="D7" s="102" t="s">
        <v>121</v>
      </c>
      <c r="E7" s="125"/>
      <c r="F7" s="102"/>
      <c r="G7" s="102" t="s">
        <v>35</v>
      </c>
      <c r="H7" s="106"/>
      <c r="I7" s="106"/>
      <c r="J7" s="102"/>
      <c r="K7" s="120"/>
      <c r="L7" s="101"/>
      <c r="M7" s="101"/>
      <c r="N7" s="101"/>
      <c r="O7" s="104"/>
      <c r="Q7" s="159"/>
    </row>
    <row r="8" spans="1:29" s="105" customFormat="1" ht="22.15" hidden="1" customHeight="1" outlineLevel="1" x14ac:dyDescent="0.2">
      <c r="A8" s="101"/>
      <c r="B8" s="101"/>
      <c r="C8" s="101"/>
      <c r="D8" s="102"/>
      <c r="E8" s="125"/>
      <c r="F8" s="102"/>
      <c r="G8" s="102" t="s">
        <v>36</v>
      </c>
      <c r="H8" s="106"/>
      <c r="I8" s="106"/>
      <c r="J8" s="102" t="s">
        <v>99</v>
      </c>
      <c r="K8" s="120"/>
      <c r="L8" s="101"/>
      <c r="M8" s="101"/>
      <c r="N8" s="101"/>
      <c r="O8" s="104"/>
      <c r="Q8" s="159"/>
    </row>
    <row r="9" spans="1:29" s="105" customFormat="1" ht="22.15" hidden="1" customHeight="1" outlineLevel="1" x14ac:dyDescent="0.2">
      <c r="A9" s="101"/>
      <c r="B9" s="101"/>
      <c r="C9" s="101"/>
      <c r="D9" s="102"/>
      <c r="E9" s="125"/>
      <c r="F9" s="102"/>
      <c r="G9" s="102" t="s">
        <v>38</v>
      </c>
      <c r="H9" s="106"/>
      <c r="I9" s="106"/>
      <c r="J9" s="102" t="s">
        <v>37</v>
      </c>
      <c r="K9" s="120"/>
      <c r="L9" s="101"/>
      <c r="M9" s="101"/>
      <c r="N9" s="101"/>
      <c r="O9" s="104"/>
      <c r="Q9" s="159"/>
    </row>
    <row r="10" spans="1:29" s="105" customFormat="1" ht="22.15" hidden="1" customHeight="1" outlineLevel="1" x14ac:dyDescent="0.2">
      <c r="A10" s="101"/>
      <c r="B10" s="101"/>
      <c r="C10" s="101"/>
      <c r="D10" s="102"/>
      <c r="E10" s="125"/>
      <c r="F10" s="102"/>
      <c r="G10" s="102" t="s">
        <v>39</v>
      </c>
      <c r="H10" s="106"/>
      <c r="I10" s="106"/>
      <c r="J10" s="102" t="s">
        <v>100</v>
      </c>
      <c r="K10" s="120"/>
      <c r="L10" s="101"/>
      <c r="M10" s="101"/>
      <c r="N10" s="101"/>
      <c r="O10" s="104"/>
      <c r="Q10" s="159"/>
    </row>
    <row r="11" spans="1:29" s="105" customFormat="1" ht="22.15" hidden="1" customHeight="1" outlineLevel="1" x14ac:dyDescent="0.2">
      <c r="A11" s="101"/>
      <c r="B11" s="101"/>
      <c r="C11" s="101"/>
      <c r="D11" s="102"/>
      <c r="E11" s="125"/>
      <c r="F11" s="102"/>
      <c r="G11" s="102" t="s">
        <v>41</v>
      </c>
      <c r="H11" s="106"/>
      <c r="I11" s="106"/>
      <c r="J11" s="102" t="s">
        <v>40</v>
      </c>
      <c r="K11" s="120"/>
      <c r="L11" s="101"/>
      <c r="M11" s="101"/>
      <c r="N11" s="101"/>
      <c r="O11" s="104"/>
      <c r="Q11" s="159"/>
    </row>
    <row r="12" spans="1:29" s="100" customFormat="1" ht="15.6" customHeight="1" collapsed="1" x14ac:dyDescent="0.2">
      <c r="A12" s="107"/>
      <c r="B12" s="107"/>
      <c r="C12" s="107"/>
      <c r="D12" s="108"/>
      <c r="E12" s="140"/>
      <c r="F12" s="108"/>
      <c r="G12" s="108"/>
      <c r="H12" s="107"/>
      <c r="I12" s="107"/>
      <c r="J12" s="108"/>
      <c r="K12" s="126"/>
      <c r="L12" s="107"/>
      <c r="M12" s="107"/>
      <c r="N12" s="107"/>
      <c r="O12" s="109"/>
      <c r="Q12" s="144"/>
      <c r="R12" s="105"/>
      <c r="S12" s="105"/>
      <c r="T12" s="105"/>
      <c r="U12" s="105"/>
      <c r="V12" s="105"/>
      <c r="W12" s="105"/>
      <c r="X12" s="105"/>
      <c r="Y12" s="105"/>
      <c r="Z12" s="105"/>
      <c r="AA12" s="105"/>
    </row>
    <row r="13" spans="1:29" s="100" customFormat="1" ht="22.15" customHeight="1" x14ac:dyDescent="0.2">
      <c r="A13" s="122" t="s">
        <v>11</v>
      </c>
      <c r="B13" s="107"/>
      <c r="C13" s="107"/>
      <c r="D13" s="116">
        <f>COUNTIF(D16:D505,"&gt;=' '")</f>
        <v>0</v>
      </c>
      <c r="E13" s="116"/>
      <c r="F13" s="116">
        <f>COUNTIF(F16:F505,"S*")</f>
        <v>0</v>
      </c>
      <c r="G13" s="116">
        <f>COUNTIF(G16:G505,"&gt;=' '")</f>
        <v>0</v>
      </c>
      <c r="H13" s="117"/>
      <c r="I13" s="116">
        <f>COUNTIF(I16:I505,"&gt;=' '")</f>
        <v>0</v>
      </c>
      <c r="J13" s="116">
        <f>COUNTIF(J16:J505,"M*")</f>
        <v>0</v>
      </c>
      <c r="K13" s="116">
        <f>COUNTIF(K16:K505,"S*")</f>
        <v>0</v>
      </c>
      <c r="L13" s="117"/>
      <c r="M13" s="117"/>
      <c r="N13" s="117"/>
      <c r="O13" s="104"/>
      <c r="Q13" s="185">
        <f>SUM(Q16:Q505)</f>
        <v>0</v>
      </c>
      <c r="R13" s="186">
        <f>SUM(R16:R505)</f>
        <v>0</v>
      </c>
      <c r="S13" s="185">
        <f>SUM(S16:S505)</f>
        <v>0</v>
      </c>
      <c r="T13" s="189"/>
      <c r="U13" s="189"/>
      <c r="V13" s="186">
        <f>SUM(V16:V505)</f>
        <v>0</v>
      </c>
      <c r="W13" s="185">
        <f>SUM(W16:W505)</f>
        <v>0</v>
      </c>
      <c r="X13" s="189"/>
      <c r="Y13" s="194">
        <f>SUM(Y16:Y505)</f>
        <v>0</v>
      </c>
      <c r="Z13" s="185">
        <f>SUM(Z16:Z505)</f>
        <v>0</v>
      </c>
      <c r="AA13" s="195">
        <f>SUM(AA16:AA505)</f>
        <v>0</v>
      </c>
      <c r="AB13" s="161"/>
      <c r="AC13" s="198">
        <f>SUM(AC16:AC505)</f>
        <v>0</v>
      </c>
    </row>
    <row r="14" spans="1:29" ht="15.6" customHeight="1" x14ac:dyDescent="0.2">
      <c r="A14" s="93"/>
      <c r="B14" s="277" t="s">
        <v>129</v>
      </c>
      <c r="C14" s="278"/>
      <c r="D14" s="202"/>
      <c r="E14" s="141"/>
      <c r="F14" s="14"/>
      <c r="G14" s="2"/>
      <c r="H14" s="2"/>
      <c r="I14" s="2"/>
      <c r="J14" s="14"/>
      <c r="K14" s="129"/>
      <c r="L14" s="1"/>
      <c r="M14" s="1"/>
      <c r="N14" s="3"/>
      <c r="O14" s="13"/>
      <c r="Q14" s="187"/>
      <c r="R14" s="188"/>
      <c r="S14" s="271" t="s">
        <v>12</v>
      </c>
      <c r="T14" s="272"/>
      <c r="U14" s="272"/>
      <c r="V14" s="273"/>
      <c r="W14" s="274" t="s">
        <v>4</v>
      </c>
      <c r="X14" s="275"/>
      <c r="Y14" s="275"/>
      <c r="Z14" s="275"/>
      <c r="AA14" s="276"/>
      <c r="AC14" s="199"/>
    </row>
    <row r="15" spans="1:29" s="78" customFormat="1" ht="53.25" customHeight="1" x14ac:dyDescent="0.2">
      <c r="A15" s="201" t="s">
        <v>13</v>
      </c>
      <c r="B15" s="204" t="s">
        <v>14</v>
      </c>
      <c r="C15" s="94" t="s">
        <v>15</v>
      </c>
      <c r="D15" s="203" t="s">
        <v>16</v>
      </c>
      <c r="E15" s="142" t="s">
        <v>125</v>
      </c>
      <c r="F15" s="112" t="s">
        <v>1</v>
      </c>
      <c r="G15" s="89" t="s">
        <v>2</v>
      </c>
      <c r="H15" s="88" t="s">
        <v>0</v>
      </c>
      <c r="I15" s="88" t="s">
        <v>3</v>
      </c>
      <c r="J15" s="113" t="s">
        <v>4</v>
      </c>
      <c r="K15" s="135" t="s">
        <v>17</v>
      </c>
      <c r="L15" s="90" t="s">
        <v>5</v>
      </c>
      <c r="M15" s="91" t="s">
        <v>6</v>
      </c>
      <c r="N15" s="92" t="s">
        <v>124</v>
      </c>
      <c r="O15" s="12" t="s">
        <v>7</v>
      </c>
      <c r="Q15" s="269" t="s">
        <v>19</v>
      </c>
      <c r="R15" s="270"/>
      <c r="S15" s="190"/>
      <c r="T15" s="191" t="s">
        <v>130</v>
      </c>
      <c r="U15" s="192" t="s">
        <v>3</v>
      </c>
      <c r="V15" s="193" t="s">
        <v>20</v>
      </c>
      <c r="W15" s="196"/>
      <c r="X15" s="191" t="s">
        <v>131</v>
      </c>
      <c r="Y15" s="191" t="s">
        <v>4</v>
      </c>
      <c r="Z15" s="191"/>
      <c r="AA15" s="197" t="s">
        <v>21</v>
      </c>
      <c r="AC15" s="200" t="s">
        <v>128</v>
      </c>
    </row>
    <row r="16" spans="1:29" s="153" customFormat="1" ht="12.75" customHeight="1" x14ac:dyDescent="0.2">
      <c r="A16" s="145" t="str">
        <f>IF('Peticions Aules'!A18="","",'Peticions Aules'!A18)</f>
        <v/>
      </c>
      <c r="B16" s="145" t="str">
        <f>IF('Peticions Aules'!B18="","",'Peticions Aules'!B18)</f>
        <v/>
      </c>
      <c r="C16" s="145" t="str">
        <f>IF('Peticions Aules'!C18="","",'Peticions Aules'!C18)</f>
        <v/>
      </c>
      <c r="D16" s="146" t="str">
        <f>IF('Peticions Aules'!D18="","",'Peticions Aules'!D18)</f>
        <v/>
      </c>
      <c r="E16" s="147" t="str">
        <f>IF('Peticions Aules'!E18="","",'Peticions Aules'!E18)</f>
        <v/>
      </c>
      <c r="F16" s="148" t="str">
        <f>IF('Peticions Aules'!F18="","",'Peticions Aules'!F18)</f>
        <v/>
      </c>
      <c r="G16" s="148" t="str">
        <f>IF('Peticions Aules'!G18="","",'Peticions Aules'!G18)</f>
        <v/>
      </c>
      <c r="H16" s="148" t="str">
        <f>IF('Peticions Aules'!H18="","",'Peticions Aules'!H18)</f>
        <v/>
      </c>
      <c r="I16" s="148" t="str">
        <f>IF('Peticions Aules'!I18="","",'Peticions Aules'!I18)</f>
        <v/>
      </c>
      <c r="J16" s="149" t="str">
        <f>IF('Peticions Aules'!J18="","",'Peticions Aules'!J18)</f>
        <v/>
      </c>
      <c r="K16" s="150" t="str">
        <f>IF('Peticions Aules'!K18="","",'Peticions Aules'!K18)</f>
        <v/>
      </c>
      <c r="L16" s="151" t="str">
        <f>IF('Peticions Aules'!L18="","",'Peticions Aules'!L18)</f>
        <v/>
      </c>
      <c r="M16" s="151" t="str">
        <f>IF('Peticions Aules'!M18="","",'Peticions Aules'!M18)</f>
        <v/>
      </c>
      <c r="N16" s="152" t="str">
        <f>IF('Peticions Aules'!N18="","",'Peticions Aules'!N18)</f>
        <v/>
      </c>
      <c r="O16" s="156">
        <f>IF('Peticions Aules'!O18="","",'Peticions Aules'!O18)</f>
        <v>1</v>
      </c>
      <c r="Q16" s="160">
        <f xml:space="preserve"> IF(LEFT(F16,1) = "S", E16,0)</f>
        <v>0</v>
      </c>
      <c r="R16" s="154">
        <f xml:space="preserve"> IF(Q16="",0,Calculs!$C$35*Q16)</f>
        <v>0</v>
      </c>
      <c r="S16" s="160">
        <f xml:space="preserve"> IF(T16&lt;&gt; "", E16,0)</f>
        <v>0</v>
      </c>
      <c r="T16" s="153" t="str">
        <f>IF(G16&lt;&gt;"",CONCATENATE(LEFT(G16,3),IF(H16="Linux",".L",".W")),"")</f>
        <v/>
      </c>
      <c r="U16" s="153" t="str">
        <f>IF(G16&lt;&gt;"",I16,"")</f>
        <v/>
      </c>
      <c r="V16" s="154">
        <f xml:space="preserve">  IF(T16&lt;&gt;"",IF(E16="",0,SUMIF(Calculs!$B$2:$B$19,T16,Calculs!$C$2:$C$19)*E16),0)</f>
        <v>0</v>
      </c>
      <c r="W16" s="160">
        <f xml:space="preserve"> IF(X16&lt;&gt; "", E16,0)</f>
        <v>0</v>
      </c>
      <c r="X16" s="154" t="str">
        <f>IF(AND(J16&lt;&gt;"",LEFT(J16,2)&lt;&gt;"Se"),LEFT(J16,2),"")</f>
        <v/>
      </c>
      <c r="Y16" s="154">
        <f xml:space="preserve"> IF(X16="", 0,IF(E16="",0, VLOOKUP(X16,Calculs!$B$25:$C$30,2,FALSE)*E16))</f>
        <v>0</v>
      </c>
      <c r="Z16" s="160">
        <f xml:space="preserve"> IF(LEFT(K16,1) = "S", E16,0)</f>
        <v>0</v>
      </c>
      <c r="AA16" s="154">
        <f xml:space="preserve">  IF(Z16="",0,Z16*Calculs!$C$32)</f>
        <v>0</v>
      </c>
      <c r="AC16" s="154">
        <f>IF(E16="",0,R16+V16+Y16+AA16)</f>
        <v>0</v>
      </c>
    </row>
    <row r="17" spans="1:29" s="153" customFormat="1" ht="12.75" customHeight="1" x14ac:dyDescent="0.2">
      <c r="A17" s="145" t="str">
        <f>IF('Peticions Aules'!A19="","",'Peticions Aules'!A19)</f>
        <v/>
      </c>
      <c r="B17" s="145" t="str">
        <f>IF('Peticions Aules'!B19="","",'Peticions Aules'!B19)</f>
        <v/>
      </c>
      <c r="C17" s="145" t="str">
        <f>IF('Peticions Aules'!C19="","",'Peticions Aules'!C19)</f>
        <v/>
      </c>
      <c r="D17" s="146" t="str">
        <f>IF('Peticions Aules'!D19="","",'Peticions Aules'!D19)</f>
        <v/>
      </c>
      <c r="E17" s="147" t="str">
        <f>IF('Peticions Aules'!E19="","",'Peticions Aules'!E19)</f>
        <v/>
      </c>
      <c r="F17" s="148" t="str">
        <f>IF('Peticions Aules'!F19="","",'Peticions Aules'!F19)</f>
        <v/>
      </c>
      <c r="G17" s="148" t="str">
        <f>IF('Peticions Aules'!G19="","",'Peticions Aules'!G19)</f>
        <v/>
      </c>
      <c r="H17" s="148" t="str">
        <f>IF('Peticions Aules'!H19="","",'Peticions Aules'!H19)</f>
        <v/>
      </c>
      <c r="I17" s="148" t="str">
        <f>IF('Peticions Aules'!I19="","",'Peticions Aules'!I19)</f>
        <v/>
      </c>
      <c r="J17" s="149" t="str">
        <f>IF('Peticions Aules'!J19="","",'Peticions Aules'!J19)</f>
        <v/>
      </c>
      <c r="K17" s="150" t="str">
        <f>IF('Peticions Aules'!K19="","",'Peticions Aules'!K19)</f>
        <v/>
      </c>
      <c r="L17" s="151" t="str">
        <f>IF('Peticions Aules'!L19="","",'Peticions Aules'!L19)</f>
        <v/>
      </c>
      <c r="M17" s="151" t="str">
        <f>IF('Peticions Aules'!M19="","",'Peticions Aules'!M19)</f>
        <v/>
      </c>
      <c r="N17" s="152" t="str">
        <f>IF('Peticions Aules'!N19="","",'Peticions Aules'!N19)</f>
        <v/>
      </c>
      <c r="O17" s="156" t="str">
        <f>IF('Peticions Aules'!O19="","",'Peticions Aules'!O19)</f>
        <v/>
      </c>
      <c r="Q17" s="160">
        <f t="shared" ref="Q17:Q80" si="0" xml:space="preserve"> IF(LEFT(F17,1) = "S", E17,0)</f>
        <v>0</v>
      </c>
      <c r="R17" s="154">
        <f xml:space="preserve"> IF(Q17="",0,Calculs!$C$35*Q17)</f>
        <v>0</v>
      </c>
      <c r="S17" s="160">
        <f t="shared" ref="S17:S80" si="1" xml:space="preserve"> IF(T17&lt;&gt; "", E17,0)</f>
        <v>0</v>
      </c>
      <c r="T17" s="153" t="str">
        <f t="shared" ref="T17:T80" si="2">IF(G17&lt;&gt;"",CONCATENATE(LEFT(G17,3),IF(H17="Linux",".L",".W")),"")</f>
        <v/>
      </c>
      <c r="U17" s="153" t="str">
        <f t="shared" ref="U17:U80" si="3">IF(G17&lt;&gt;"",I17,"")</f>
        <v/>
      </c>
      <c r="V17" s="154">
        <f xml:space="preserve">  IF(T17&lt;&gt;"",IF(E17="",0,SUMIF(Calculs!$B$2:$B$19,T17,Calculs!$C$2:$C$19)*E17),0)</f>
        <v>0</v>
      </c>
      <c r="W17" s="160">
        <f t="shared" ref="W17:W80" si="4" xml:space="preserve"> IF(X17&lt;&gt; "", E17,0)</f>
        <v>0</v>
      </c>
      <c r="X17" s="154" t="str">
        <f>IF(AND(J17&lt;&gt;"",LEFT(J17,2)&lt;&gt;"Se"),LEFT(J17,2),"")</f>
        <v/>
      </c>
      <c r="Y17" s="154">
        <f xml:space="preserve"> IF(X17="", 0,IF(E17="",0, VLOOKUP(X17,Calculs!$B$25:$C$30,2,FALSE)*E17))</f>
        <v>0</v>
      </c>
      <c r="Z17" s="160">
        <f t="shared" ref="Z17:Z80" si="5" xml:space="preserve"> IF(LEFT(K17,1) = "S", E17,0)</f>
        <v>0</v>
      </c>
      <c r="AA17" s="154">
        <f xml:space="preserve">  IF(Z17="",0,Z17*Calculs!$C$32)</f>
        <v>0</v>
      </c>
      <c r="AC17" s="154">
        <f t="shared" ref="AC17:AC80" si="6">IF(E17="",0,R17+V17+Y17+AA17)</f>
        <v>0</v>
      </c>
    </row>
    <row r="18" spans="1:29" s="153" customFormat="1" ht="12.75" customHeight="1" x14ac:dyDescent="0.2">
      <c r="A18" s="145" t="str">
        <f>IF('Peticions Aules'!A20="","",'Peticions Aules'!A20)</f>
        <v/>
      </c>
      <c r="B18" s="145" t="str">
        <f>IF('Peticions Aules'!B20="","",'Peticions Aules'!B20)</f>
        <v/>
      </c>
      <c r="C18" s="145" t="str">
        <f>IF('Peticions Aules'!C20="","",'Peticions Aules'!C20)</f>
        <v/>
      </c>
      <c r="D18" s="146" t="str">
        <f>IF('Peticions Aules'!D20="","",'Peticions Aules'!D20)</f>
        <v/>
      </c>
      <c r="E18" s="147" t="str">
        <f>IF('Peticions Aules'!E20="","",'Peticions Aules'!E20)</f>
        <v/>
      </c>
      <c r="F18" s="148" t="str">
        <f>IF('Peticions Aules'!F20="","",'Peticions Aules'!F20)</f>
        <v/>
      </c>
      <c r="G18" s="148" t="str">
        <f>IF('Peticions Aules'!G20="","",'Peticions Aules'!G20)</f>
        <v/>
      </c>
      <c r="H18" s="148" t="str">
        <f>IF('Peticions Aules'!H20="","",'Peticions Aules'!H20)</f>
        <v/>
      </c>
      <c r="I18" s="148" t="str">
        <f>IF('Peticions Aules'!I20="","",'Peticions Aules'!I20)</f>
        <v/>
      </c>
      <c r="J18" s="149" t="str">
        <f>IF('Peticions Aules'!J20="","",'Peticions Aules'!J20)</f>
        <v/>
      </c>
      <c r="K18" s="150" t="str">
        <f>IF('Peticions Aules'!K20="","",'Peticions Aules'!K20)</f>
        <v/>
      </c>
      <c r="L18" s="151" t="str">
        <f>IF('Peticions Aules'!L20="","",'Peticions Aules'!L20)</f>
        <v/>
      </c>
      <c r="M18" s="151" t="str">
        <f>IF('Peticions Aules'!M20="","",'Peticions Aules'!M20)</f>
        <v/>
      </c>
      <c r="N18" s="152" t="str">
        <f>IF('Peticions Aules'!N20="","",'Peticions Aules'!N20)</f>
        <v/>
      </c>
      <c r="O18" s="156" t="str">
        <f>IF('Peticions Aules'!O20="","",'Peticions Aules'!O20)</f>
        <v/>
      </c>
      <c r="Q18" s="160">
        <f t="shared" si="0"/>
        <v>0</v>
      </c>
      <c r="R18" s="154">
        <f xml:space="preserve"> IF(Q18="",0,Calculs!$C$35*Q18)</f>
        <v>0</v>
      </c>
      <c r="S18" s="160">
        <f t="shared" si="1"/>
        <v>0</v>
      </c>
      <c r="T18" s="153" t="str">
        <f t="shared" si="2"/>
        <v/>
      </c>
      <c r="U18" s="153" t="str">
        <f t="shared" si="3"/>
        <v/>
      </c>
      <c r="V18" s="154">
        <f xml:space="preserve">  IF(T18&lt;&gt;"",IF(E18="",0,SUMIF(Calculs!$B$2:$B$19,T18,Calculs!$C$2:$C$19)*E18),0)</f>
        <v>0</v>
      </c>
      <c r="W18" s="160">
        <f t="shared" si="4"/>
        <v>0</v>
      </c>
      <c r="X18" s="154" t="str">
        <f>IF(AND(J18&lt;&gt;"",LEFT(J18,2)&lt;&gt;"Se"),LEFT(J18,2),"")</f>
        <v/>
      </c>
      <c r="Y18" s="154">
        <f xml:space="preserve"> IF(X18="", 0,IF(E18="",0, VLOOKUP(X18,Calculs!$B$25:$C$30,2,FALSE)*E18))</f>
        <v>0</v>
      </c>
      <c r="Z18" s="160">
        <f t="shared" si="5"/>
        <v>0</v>
      </c>
      <c r="AA18" s="154">
        <f xml:space="preserve">  IF(Z18="",0,Z18*Calculs!$C$32)</f>
        <v>0</v>
      </c>
      <c r="AC18" s="154">
        <f t="shared" si="6"/>
        <v>0</v>
      </c>
    </row>
    <row r="19" spans="1:29" s="153" customFormat="1" ht="12.75" customHeight="1" x14ac:dyDescent="0.2">
      <c r="A19" s="145" t="str">
        <f>IF('Peticions Aules'!A21="","",'Peticions Aules'!A21)</f>
        <v/>
      </c>
      <c r="B19" s="145" t="str">
        <f>IF('Peticions Aules'!B21="","",'Peticions Aules'!B21)</f>
        <v/>
      </c>
      <c r="C19" s="145" t="str">
        <f>IF('Peticions Aules'!C21="","",'Peticions Aules'!C21)</f>
        <v/>
      </c>
      <c r="D19" s="146" t="str">
        <f>IF('Peticions Aules'!D21="","",'Peticions Aules'!D21)</f>
        <v/>
      </c>
      <c r="E19" s="147" t="str">
        <f>IF('Peticions Aules'!E21="","",'Peticions Aules'!E21)</f>
        <v/>
      </c>
      <c r="F19" s="148" t="str">
        <f>IF('Peticions Aules'!F21="","",'Peticions Aules'!F21)</f>
        <v/>
      </c>
      <c r="G19" s="148" t="str">
        <f>IF('Peticions Aules'!G21="","",'Peticions Aules'!G21)</f>
        <v/>
      </c>
      <c r="H19" s="148" t="str">
        <f>IF('Peticions Aules'!H21="","",'Peticions Aules'!H21)</f>
        <v/>
      </c>
      <c r="I19" s="148" t="str">
        <f>IF('Peticions Aules'!I21="","",'Peticions Aules'!I21)</f>
        <v/>
      </c>
      <c r="J19" s="149" t="str">
        <f>IF('Peticions Aules'!J21="","",'Peticions Aules'!J21)</f>
        <v/>
      </c>
      <c r="K19" s="150" t="str">
        <f>IF('Peticions Aules'!K21="","",'Peticions Aules'!K21)</f>
        <v/>
      </c>
      <c r="L19" s="151" t="str">
        <f>IF('Peticions Aules'!L21="","",'Peticions Aules'!L21)</f>
        <v/>
      </c>
      <c r="M19" s="151" t="str">
        <f>IF('Peticions Aules'!M21="","",'Peticions Aules'!M21)</f>
        <v/>
      </c>
      <c r="N19" s="152" t="str">
        <f>IF('Peticions Aules'!N21="","",'Peticions Aules'!N21)</f>
        <v/>
      </c>
      <c r="O19" s="156" t="str">
        <f>IF('Peticions Aules'!O21="","",'Peticions Aules'!O21)</f>
        <v/>
      </c>
      <c r="Q19" s="160">
        <f t="shared" si="0"/>
        <v>0</v>
      </c>
      <c r="R19" s="154">
        <f xml:space="preserve"> IF(Q19="",0,Calculs!$C$35*Q19)</f>
        <v>0</v>
      </c>
      <c r="S19" s="160">
        <f t="shared" si="1"/>
        <v>0</v>
      </c>
      <c r="T19" s="153" t="str">
        <f t="shared" si="2"/>
        <v/>
      </c>
      <c r="U19" s="153" t="str">
        <f t="shared" si="3"/>
        <v/>
      </c>
      <c r="V19" s="154">
        <f xml:space="preserve">  IF(T19&lt;&gt;"",IF(E19="",0,SUMIF(Calculs!$B$2:$B$19,T19,Calculs!$C$2:$C$19)*E19),0)</f>
        <v>0</v>
      </c>
      <c r="W19" s="160">
        <f t="shared" si="4"/>
        <v>0</v>
      </c>
      <c r="X19" s="154" t="str">
        <f t="shared" ref="X19:X82" si="7">IF(AND(J19&lt;&gt;"",LEFT(J19,2)&lt;&gt;"Se"),LEFT(J19,2),"")</f>
        <v/>
      </c>
      <c r="Y19" s="154">
        <f xml:space="preserve"> IF(X19="", 0,IF(E19="",0, VLOOKUP(X19,Calculs!$B$25:$C$30,2,FALSE)*E19))</f>
        <v>0</v>
      </c>
      <c r="Z19" s="160">
        <f t="shared" si="5"/>
        <v>0</v>
      </c>
      <c r="AA19" s="154">
        <f xml:space="preserve">  IF(Z19="",0,Z19*Calculs!$C$32)</f>
        <v>0</v>
      </c>
      <c r="AC19" s="154">
        <f t="shared" si="6"/>
        <v>0</v>
      </c>
    </row>
    <row r="20" spans="1:29" s="153" customFormat="1" ht="12.75" customHeight="1" x14ac:dyDescent="0.2">
      <c r="A20" s="145" t="str">
        <f>IF('Peticions Aules'!A22="","",'Peticions Aules'!A22)</f>
        <v/>
      </c>
      <c r="B20" s="145" t="str">
        <f>IF('Peticions Aules'!B22="","",'Peticions Aules'!B22)</f>
        <v/>
      </c>
      <c r="C20" s="145" t="str">
        <f>IF('Peticions Aules'!C22="","",'Peticions Aules'!C22)</f>
        <v/>
      </c>
      <c r="D20" s="146" t="str">
        <f>IF('Peticions Aules'!D22="","",'Peticions Aules'!D22)</f>
        <v/>
      </c>
      <c r="E20" s="147" t="str">
        <f>IF('Peticions Aules'!E22="","",'Peticions Aules'!E22)</f>
        <v/>
      </c>
      <c r="F20" s="148" t="str">
        <f>IF('Peticions Aules'!F22="","",'Peticions Aules'!F22)</f>
        <v/>
      </c>
      <c r="G20" s="148" t="str">
        <f>IF('Peticions Aules'!G22="","",'Peticions Aules'!G22)</f>
        <v/>
      </c>
      <c r="H20" s="148" t="str">
        <f>IF('Peticions Aules'!H22="","",'Peticions Aules'!H22)</f>
        <v/>
      </c>
      <c r="I20" s="148" t="str">
        <f>IF('Peticions Aules'!I22="","",'Peticions Aules'!I22)</f>
        <v/>
      </c>
      <c r="J20" s="149" t="str">
        <f>IF('Peticions Aules'!J22="","",'Peticions Aules'!J22)</f>
        <v/>
      </c>
      <c r="K20" s="150" t="str">
        <f>IF('Peticions Aules'!K22="","",'Peticions Aules'!K22)</f>
        <v/>
      </c>
      <c r="L20" s="151" t="str">
        <f>IF('Peticions Aules'!L22="","",'Peticions Aules'!L22)</f>
        <v/>
      </c>
      <c r="M20" s="151" t="str">
        <f>IF('Peticions Aules'!M22="","",'Peticions Aules'!M22)</f>
        <v/>
      </c>
      <c r="N20" s="152" t="str">
        <f>IF('Peticions Aules'!N22="","",'Peticions Aules'!N22)</f>
        <v/>
      </c>
      <c r="O20" s="156" t="str">
        <f>IF('Peticions Aules'!O22="","",'Peticions Aules'!O22)</f>
        <v/>
      </c>
      <c r="Q20" s="160">
        <f t="shared" si="0"/>
        <v>0</v>
      </c>
      <c r="R20" s="154">
        <f xml:space="preserve"> IF(Q20="",0,Calculs!$C$35*Q20)</f>
        <v>0</v>
      </c>
      <c r="S20" s="160">
        <f t="shared" si="1"/>
        <v>0</v>
      </c>
      <c r="T20" s="153" t="str">
        <f t="shared" si="2"/>
        <v/>
      </c>
      <c r="U20" s="153" t="str">
        <f t="shared" si="3"/>
        <v/>
      </c>
      <c r="V20" s="154">
        <f xml:space="preserve">  IF(T20&lt;&gt;"",IF(E20="",0,SUMIF(Calculs!$B$2:$B$19,T20,Calculs!$C$2:$C$19)*E20),0)</f>
        <v>0</v>
      </c>
      <c r="W20" s="160">
        <f t="shared" si="4"/>
        <v>0</v>
      </c>
      <c r="X20" s="154" t="str">
        <f t="shared" si="7"/>
        <v/>
      </c>
      <c r="Y20" s="154">
        <f xml:space="preserve"> IF(X20="", 0,IF(E20="",0, VLOOKUP(X20,Calculs!$B$25:$C$30,2,FALSE)*E20))</f>
        <v>0</v>
      </c>
      <c r="Z20" s="160">
        <f t="shared" si="5"/>
        <v>0</v>
      </c>
      <c r="AA20" s="154">
        <f xml:space="preserve">  IF(Z20="",0,Z20*Calculs!$C$32)</f>
        <v>0</v>
      </c>
      <c r="AC20" s="154">
        <f t="shared" si="6"/>
        <v>0</v>
      </c>
    </row>
    <row r="21" spans="1:29" s="153" customFormat="1" ht="12.75" customHeight="1" x14ac:dyDescent="0.2">
      <c r="A21" s="145" t="str">
        <f>IF('Peticions Aules'!A23="","",'Peticions Aules'!A23)</f>
        <v/>
      </c>
      <c r="B21" s="145" t="str">
        <f>IF('Peticions Aules'!B23="","",'Peticions Aules'!B23)</f>
        <v/>
      </c>
      <c r="C21" s="145" t="str">
        <f>IF('Peticions Aules'!C23="","",'Peticions Aules'!C23)</f>
        <v/>
      </c>
      <c r="D21" s="146" t="str">
        <f>IF('Peticions Aules'!D23="","",'Peticions Aules'!D23)</f>
        <v/>
      </c>
      <c r="E21" s="147" t="str">
        <f>IF('Peticions Aules'!E23="","",'Peticions Aules'!E23)</f>
        <v/>
      </c>
      <c r="F21" s="148" t="str">
        <f>IF('Peticions Aules'!F23="","",'Peticions Aules'!F23)</f>
        <v/>
      </c>
      <c r="G21" s="148" t="str">
        <f>IF('Peticions Aules'!G23="","",'Peticions Aules'!G23)</f>
        <v/>
      </c>
      <c r="H21" s="148" t="str">
        <f>IF('Peticions Aules'!H23="","",'Peticions Aules'!H23)</f>
        <v/>
      </c>
      <c r="I21" s="148" t="str">
        <f>IF('Peticions Aules'!I23="","",'Peticions Aules'!I23)</f>
        <v/>
      </c>
      <c r="J21" s="149" t="str">
        <f>IF('Peticions Aules'!J23="","",'Peticions Aules'!J23)</f>
        <v/>
      </c>
      <c r="K21" s="150" t="str">
        <f>IF('Peticions Aules'!K23="","",'Peticions Aules'!K23)</f>
        <v/>
      </c>
      <c r="L21" s="151" t="str">
        <f>IF('Peticions Aules'!L23="","",'Peticions Aules'!L23)</f>
        <v/>
      </c>
      <c r="M21" s="151" t="str">
        <f>IF('Peticions Aules'!M23="","",'Peticions Aules'!M23)</f>
        <v/>
      </c>
      <c r="N21" s="152" t="str">
        <f>IF('Peticions Aules'!N23="","",'Peticions Aules'!N23)</f>
        <v/>
      </c>
      <c r="O21" s="156" t="str">
        <f>IF('Peticions Aules'!O23="","",'Peticions Aules'!O23)</f>
        <v/>
      </c>
      <c r="Q21" s="160">
        <f t="shared" si="0"/>
        <v>0</v>
      </c>
      <c r="R21" s="154">
        <f xml:space="preserve"> IF(Q21="",0,Calculs!$C$35*Q21)</f>
        <v>0</v>
      </c>
      <c r="S21" s="160">
        <f t="shared" si="1"/>
        <v>0</v>
      </c>
      <c r="T21" s="153" t="str">
        <f t="shared" si="2"/>
        <v/>
      </c>
      <c r="U21" s="153" t="str">
        <f t="shared" si="3"/>
        <v/>
      </c>
      <c r="V21" s="154">
        <f xml:space="preserve">  IF(T21&lt;&gt;"",IF(E21="",0,SUMIF(Calculs!$B$2:$B$19,T21,Calculs!$C$2:$C$19)*E21),0)</f>
        <v>0</v>
      </c>
      <c r="W21" s="160">
        <f t="shared" si="4"/>
        <v>0</v>
      </c>
      <c r="X21" s="154" t="str">
        <f t="shared" si="7"/>
        <v/>
      </c>
      <c r="Y21" s="154">
        <f xml:space="preserve"> IF(X21="", 0,IF(E21="",0, VLOOKUP(X21,Calculs!$B$25:$C$30,2,FALSE)*E21))</f>
        <v>0</v>
      </c>
      <c r="Z21" s="160">
        <f t="shared" si="5"/>
        <v>0</v>
      </c>
      <c r="AA21" s="154">
        <f xml:space="preserve">  IF(Z21="",0,Z21*Calculs!$C$32)</f>
        <v>0</v>
      </c>
      <c r="AC21" s="154">
        <f t="shared" si="6"/>
        <v>0</v>
      </c>
    </row>
    <row r="22" spans="1:29" s="153" customFormat="1" ht="12.75" customHeight="1" x14ac:dyDescent="0.2">
      <c r="A22" s="145" t="str">
        <f>IF('Peticions Aules'!A24="","",'Peticions Aules'!A24)</f>
        <v/>
      </c>
      <c r="B22" s="145" t="str">
        <f>IF('Peticions Aules'!B24="","",'Peticions Aules'!B24)</f>
        <v/>
      </c>
      <c r="C22" s="145" t="str">
        <f>IF('Peticions Aules'!C24="","",'Peticions Aules'!C24)</f>
        <v/>
      </c>
      <c r="D22" s="146" t="str">
        <f>IF('Peticions Aules'!D24="","",'Peticions Aules'!D24)</f>
        <v/>
      </c>
      <c r="E22" s="147" t="str">
        <f>IF('Peticions Aules'!E24="","",'Peticions Aules'!E24)</f>
        <v/>
      </c>
      <c r="F22" s="148" t="str">
        <f>IF('Peticions Aules'!F24="","",'Peticions Aules'!F24)</f>
        <v/>
      </c>
      <c r="G22" s="148" t="str">
        <f>IF('Peticions Aules'!G24="","",'Peticions Aules'!G24)</f>
        <v/>
      </c>
      <c r="H22" s="148" t="str">
        <f>IF('Peticions Aules'!H24="","",'Peticions Aules'!H24)</f>
        <v/>
      </c>
      <c r="I22" s="148" t="str">
        <f>IF('Peticions Aules'!I24="","",'Peticions Aules'!I24)</f>
        <v/>
      </c>
      <c r="J22" s="149" t="str">
        <f>IF('Peticions Aules'!J24="","",'Peticions Aules'!J24)</f>
        <v/>
      </c>
      <c r="K22" s="150" t="str">
        <f>IF('Peticions Aules'!K24="","",'Peticions Aules'!K24)</f>
        <v/>
      </c>
      <c r="L22" s="151" t="str">
        <f>IF('Peticions Aules'!L24="","",'Peticions Aules'!L24)</f>
        <v/>
      </c>
      <c r="M22" s="151" t="str">
        <f>IF('Peticions Aules'!M24="","",'Peticions Aules'!M24)</f>
        <v/>
      </c>
      <c r="N22" s="152" t="str">
        <f>IF('Peticions Aules'!N24="","",'Peticions Aules'!N24)</f>
        <v/>
      </c>
      <c r="O22" s="156" t="str">
        <f>IF('Peticions Aules'!O24="","",'Peticions Aules'!O24)</f>
        <v/>
      </c>
      <c r="Q22" s="160">
        <f t="shared" si="0"/>
        <v>0</v>
      </c>
      <c r="R22" s="154">
        <f xml:space="preserve"> IF(Q22="",0,Calculs!$C$35*Q22)</f>
        <v>0</v>
      </c>
      <c r="S22" s="160">
        <f t="shared" si="1"/>
        <v>0</v>
      </c>
      <c r="T22" s="153" t="str">
        <f t="shared" si="2"/>
        <v/>
      </c>
      <c r="U22" s="153" t="str">
        <f t="shared" si="3"/>
        <v/>
      </c>
      <c r="V22" s="154">
        <f xml:space="preserve">  IF(T22&lt;&gt;"",IF(E22="",0,SUMIF(Calculs!$B$2:$B$19,T22,Calculs!$C$2:$C$19)*E22),0)</f>
        <v>0</v>
      </c>
      <c r="W22" s="160">
        <f t="shared" si="4"/>
        <v>0</v>
      </c>
      <c r="X22" s="154" t="str">
        <f t="shared" si="7"/>
        <v/>
      </c>
      <c r="Y22" s="154">
        <f xml:space="preserve"> IF(X22="", 0,IF(E22="",0, VLOOKUP(X22,Calculs!$B$25:$C$30,2,FALSE)*E22))</f>
        <v>0</v>
      </c>
      <c r="Z22" s="160">
        <f t="shared" si="5"/>
        <v>0</v>
      </c>
      <c r="AA22" s="154">
        <f xml:space="preserve">  IF(Z22="",0,Z22*Calculs!$C$32)</f>
        <v>0</v>
      </c>
      <c r="AC22" s="154">
        <f t="shared" si="6"/>
        <v>0</v>
      </c>
    </row>
    <row r="23" spans="1:29" s="153" customFormat="1" ht="12.75" customHeight="1" x14ac:dyDescent="0.2">
      <c r="A23" s="145" t="str">
        <f>IF('Peticions Aules'!A25="","",'Peticions Aules'!A25)</f>
        <v/>
      </c>
      <c r="B23" s="145" t="str">
        <f>IF('Peticions Aules'!B25="","",'Peticions Aules'!B25)</f>
        <v/>
      </c>
      <c r="C23" s="145" t="str">
        <f>IF('Peticions Aules'!C25="","",'Peticions Aules'!C25)</f>
        <v/>
      </c>
      <c r="D23" s="146" t="str">
        <f>IF('Peticions Aules'!D25="","",'Peticions Aules'!D25)</f>
        <v/>
      </c>
      <c r="E23" s="147" t="str">
        <f>IF('Peticions Aules'!E25="","",'Peticions Aules'!E25)</f>
        <v/>
      </c>
      <c r="F23" s="148" t="str">
        <f>IF('Peticions Aules'!F25="","",'Peticions Aules'!F25)</f>
        <v/>
      </c>
      <c r="G23" s="148" t="str">
        <f>IF('Peticions Aules'!G25="","",'Peticions Aules'!G25)</f>
        <v/>
      </c>
      <c r="H23" s="148" t="str">
        <f>IF('Peticions Aules'!H25="","",'Peticions Aules'!H25)</f>
        <v/>
      </c>
      <c r="I23" s="148" t="str">
        <f>IF('Peticions Aules'!I25="","",'Peticions Aules'!I25)</f>
        <v/>
      </c>
      <c r="J23" s="149" t="str">
        <f>IF('Peticions Aules'!J25="","",'Peticions Aules'!J25)</f>
        <v/>
      </c>
      <c r="K23" s="150" t="str">
        <f>IF('Peticions Aules'!K25="","",'Peticions Aules'!K25)</f>
        <v/>
      </c>
      <c r="L23" s="151" t="str">
        <f>IF('Peticions Aules'!L25="","",'Peticions Aules'!L25)</f>
        <v/>
      </c>
      <c r="M23" s="151" t="str">
        <f>IF('Peticions Aules'!M25="","",'Peticions Aules'!M25)</f>
        <v/>
      </c>
      <c r="N23" s="152" t="str">
        <f>IF('Peticions Aules'!N25="","",'Peticions Aules'!N25)</f>
        <v/>
      </c>
      <c r="O23" s="156" t="str">
        <f>IF('Peticions Aules'!O25="","",'Peticions Aules'!O25)</f>
        <v/>
      </c>
      <c r="Q23" s="160">
        <f t="shared" si="0"/>
        <v>0</v>
      </c>
      <c r="R23" s="154">
        <f xml:space="preserve"> IF(Q23="",0,Calculs!$C$35*Q23)</f>
        <v>0</v>
      </c>
      <c r="S23" s="160">
        <f t="shared" si="1"/>
        <v>0</v>
      </c>
      <c r="T23" s="153" t="str">
        <f t="shared" si="2"/>
        <v/>
      </c>
      <c r="U23" s="153" t="str">
        <f t="shared" si="3"/>
        <v/>
      </c>
      <c r="V23" s="154">
        <f xml:space="preserve">  IF(T23&lt;&gt;"",IF(E23="",0,SUMIF(Calculs!$B$2:$B$19,T23,Calculs!$C$2:$C$19)*E23),0)</f>
        <v>0</v>
      </c>
      <c r="W23" s="160">
        <f t="shared" si="4"/>
        <v>0</v>
      </c>
      <c r="X23" s="154" t="str">
        <f t="shared" si="7"/>
        <v/>
      </c>
      <c r="Y23" s="154">
        <f xml:space="preserve"> IF(X23="", 0,IF(E23="",0, VLOOKUP(X23,Calculs!$B$25:$C$30,2,FALSE)*E23))</f>
        <v>0</v>
      </c>
      <c r="Z23" s="160">
        <f t="shared" si="5"/>
        <v>0</v>
      </c>
      <c r="AA23" s="154">
        <f xml:space="preserve">  IF(Z23="",0,Z23*Calculs!$C$32)</f>
        <v>0</v>
      </c>
      <c r="AC23" s="154">
        <f t="shared" si="6"/>
        <v>0</v>
      </c>
    </row>
    <row r="24" spans="1:29" s="153" customFormat="1" ht="12.75" customHeight="1" x14ac:dyDescent="0.2">
      <c r="A24" s="145" t="str">
        <f>IF('Peticions Aules'!A26="","",'Peticions Aules'!A26)</f>
        <v/>
      </c>
      <c r="B24" s="145" t="str">
        <f>IF('Peticions Aules'!B26="","",'Peticions Aules'!B26)</f>
        <v/>
      </c>
      <c r="C24" s="145" t="str">
        <f>IF('Peticions Aules'!C26="","",'Peticions Aules'!C26)</f>
        <v/>
      </c>
      <c r="D24" s="146" t="str">
        <f>IF('Peticions Aules'!D26="","",'Peticions Aules'!D26)</f>
        <v/>
      </c>
      <c r="E24" s="147" t="str">
        <f>IF('Peticions Aules'!E26="","",'Peticions Aules'!E26)</f>
        <v/>
      </c>
      <c r="F24" s="148" t="str">
        <f>IF('Peticions Aules'!F26="","",'Peticions Aules'!F26)</f>
        <v/>
      </c>
      <c r="G24" s="148" t="str">
        <f>IF('Peticions Aules'!G26="","",'Peticions Aules'!G26)</f>
        <v/>
      </c>
      <c r="H24" s="148" t="str">
        <f>IF('Peticions Aules'!H26="","",'Peticions Aules'!H26)</f>
        <v/>
      </c>
      <c r="I24" s="148" t="str">
        <f>IF('Peticions Aules'!I26="","",'Peticions Aules'!I26)</f>
        <v/>
      </c>
      <c r="J24" s="149" t="str">
        <f>IF('Peticions Aules'!J26="","",'Peticions Aules'!J26)</f>
        <v/>
      </c>
      <c r="K24" s="150" t="str">
        <f>IF('Peticions Aules'!K26="","",'Peticions Aules'!K26)</f>
        <v/>
      </c>
      <c r="L24" s="151" t="str">
        <f>IF('Peticions Aules'!L26="","",'Peticions Aules'!L26)</f>
        <v/>
      </c>
      <c r="M24" s="151" t="str">
        <f>IF('Peticions Aules'!M26="","",'Peticions Aules'!M26)</f>
        <v/>
      </c>
      <c r="N24" s="152" t="str">
        <f>IF('Peticions Aules'!N26="","",'Peticions Aules'!N26)</f>
        <v/>
      </c>
      <c r="O24" s="156" t="str">
        <f>IF('Peticions Aules'!O26="","",'Peticions Aules'!O26)</f>
        <v/>
      </c>
      <c r="Q24" s="160">
        <f t="shared" si="0"/>
        <v>0</v>
      </c>
      <c r="R24" s="154">
        <f xml:space="preserve"> IF(Q24="",0,Calculs!$C$35*Q24)</f>
        <v>0</v>
      </c>
      <c r="S24" s="160">
        <f t="shared" si="1"/>
        <v>0</v>
      </c>
      <c r="T24" s="153" t="str">
        <f t="shared" si="2"/>
        <v/>
      </c>
      <c r="U24" s="153" t="str">
        <f t="shared" si="3"/>
        <v/>
      </c>
      <c r="V24" s="154">
        <f xml:space="preserve">  IF(T24&lt;&gt;"",IF(E24="",0,SUMIF(Calculs!$B$2:$B$19,T24,Calculs!$C$2:$C$19)*E24),0)</f>
        <v>0</v>
      </c>
      <c r="W24" s="160">
        <f t="shared" si="4"/>
        <v>0</v>
      </c>
      <c r="X24" s="154" t="str">
        <f t="shared" si="7"/>
        <v/>
      </c>
      <c r="Y24" s="154">
        <f xml:space="preserve"> IF(X24="", 0,IF(E24="",0, VLOOKUP(X24,Calculs!$B$25:$C$30,2,FALSE)*E24))</f>
        <v>0</v>
      </c>
      <c r="Z24" s="160">
        <f t="shared" si="5"/>
        <v>0</v>
      </c>
      <c r="AA24" s="154">
        <f xml:space="preserve">  IF(Z24="",0,Z24*Calculs!$C$32)</f>
        <v>0</v>
      </c>
      <c r="AC24" s="154">
        <f t="shared" si="6"/>
        <v>0</v>
      </c>
    </row>
    <row r="25" spans="1:29" s="153" customFormat="1" ht="12.75" customHeight="1" x14ac:dyDescent="0.2">
      <c r="A25" s="145" t="str">
        <f>IF('Peticions Aules'!A27="","",'Peticions Aules'!A27)</f>
        <v/>
      </c>
      <c r="B25" s="145" t="str">
        <f>IF('Peticions Aules'!B27="","",'Peticions Aules'!B27)</f>
        <v/>
      </c>
      <c r="C25" s="145" t="str">
        <f>IF('Peticions Aules'!C27="","",'Peticions Aules'!C27)</f>
        <v/>
      </c>
      <c r="D25" s="146" t="str">
        <f>IF('Peticions Aules'!D27="","",'Peticions Aules'!D27)</f>
        <v/>
      </c>
      <c r="E25" s="147" t="str">
        <f>IF('Peticions Aules'!E27="","",'Peticions Aules'!E27)</f>
        <v/>
      </c>
      <c r="F25" s="148" t="str">
        <f>IF('Peticions Aules'!F27="","",'Peticions Aules'!F27)</f>
        <v/>
      </c>
      <c r="G25" s="148" t="str">
        <f>IF('Peticions Aules'!G27="","",'Peticions Aules'!G27)</f>
        <v/>
      </c>
      <c r="H25" s="148" t="str">
        <f>IF('Peticions Aules'!H27="","",'Peticions Aules'!H27)</f>
        <v/>
      </c>
      <c r="I25" s="148" t="str">
        <f>IF('Peticions Aules'!I27="","",'Peticions Aules'!I27)</f>
        <v/>
      </c>
      <c r="J25" s="149" t="str">
        <f>IF('Peticions Aules'!J27="","",'Peticions Aules'!J27)</f>
        <v/>
      </c>
      <c r="K25" s="150" t="str">
        <f>IF('Peticions Aules'!K27="","",'Peticions Aules'!K27)</f>
        <v/>
      </c>
      <c r="L25" s="151" t="str">
        <f>IF('Peticions Aules'!L27="","",'Peticions Aules'!L27)</f>
        <v/>
      </c>
      <c r="M25" s="151" t="str">
        <f>IF('Peticions Aules'!M27="","",'Peticions Aules'!M27)</f>
        <v/>
      </c>
      <c r="N25" s="152" t="str">
        <f>IF('Peticions Aules'!N27="","",'Peticions Aules'!N27)</f>
        <v/>
      </c>
      <c r="O25" s="156" t="str">
        <f>IF('Peticions Aules'!O27="","",'Peticions Aules'!O27)</f>
        <v/>
      </c>
      <c r="Q25" s="160">
        <f t="shared" si="0"/>
        <v>0</v>
      </c>
      <c r="R25" s="154">
        <f xml:space="preserve"> IF(Q25="",0,Calculs!$C$35*Q25)</f>
        <v>0</v>
      </c>
      <c r="S25" s="160">
        <f t="shared" si="1"/>
        <v>0</v>
      </c>
      <c r="T25" s="153" t="str">
        <f t="shared" si="2"/>
        <v/>
      </c>
      <c r="U25" s="153" t="str">
        <f t="shared" si="3"/>
        <v/>
      </c>
      <c r="V25" s="154">
        <f xml:space="preserve">  IF(T25&lt;&gt;"",IF(E25="",0,SUMIF(Calculs!$B$2:$B$19,T25,Calculs!$C$2:$C$19)*E25),0)</f>
        <v>0</v>
      </c>
      <c r="W25" s="160">
        <f t="shared" si="4"/>
        <v>0</v>
      </c>
      <c r="X25" s="154" t="str">
        <f t="shared" si="7"/>
        <v/>
      </c>
      <c r="Y25" s="154">
        <f xml:space="preserve"> IF(X25="", 0,IF(E25="",0, VLOOKUP(X25,Calculs!$B$25:$C$30,2,FALSE)*E25))</f>
        <v>0</v>
      </c>
      <c r="Z25" s="160">
        <f t="shared" si="5"/>
        <v>0</v>
      </c>
      <c r="AA25" s="154">
        <f xml:space="preserve">  IF(Z25="",0,Z25*Calculs!$C$32)</f>
        <v>0</v>
      </c>
      <c r="AC25" s="154">
        <f t="shared" si="6"/>
        <v>0</v>
      </c>
    </row>
    <row r="26" spans="1:29" s="155" customFormat="1" ht="12.75" customHeight="1" x14ac:dyDescent="0.2">
      <c r="A26" s="145" t="str">
        <f>IF('Peticions Aules'!A28="","",'Peticions Aules'!A28)</f>
        <v/>
      </c>
      <c r="B26" s="145" t="str">
        <f>IF('Peticions Aules'!B28="","",'Peticions Aules'!B28)</f>
        <v/>
      </c>
      <c r="C26" s="145" t="str">
        <f>IF('Peticions Aules'!C28="","",'Peticions Aules'!C28)</f>
        <v/>
      </c>
      <c r="D26" s="146" t="str">
        <f>IF('Peticions Aules'!D28="","",'Peticions Aules'!D28)</f>
        <v/>
      </c>
      <c r="E26" s="147" t="str">
        <f>IF('Peticions Aules'!E28="","",'Peticions Aules'!E28)</f>
        <v/>
      </c>
      <c r="F26" s="148" t="str">
        <f>IF('Peticions Aules'!F28="","",'Peticions Aules'!F28)</f>
        <v/>
      </c>
      <c r="G26" s="148" t="str">
        <f>IF('Peticions Aules'!G28="","",'Peticions Aules'!G28)</f>
        <v/>
      </c>
      <c r="H26" s="148" t="str">
        <f>IF('Peticions Aules'!H28="","",'Peticions Aules'!H28)</f>
        <v/>
      </c>
      <c r="I26" s="148" t="str">
        <f>IF('Peticions Aules'!I28="","",'Peticions Aules'!I28)</f>
        <v/>
      </c>
      <c r="J26" s="149" t="str">
        <f>IF('Peticions Aules'!J28="","",'Peticions Aules'!J28)</f>
        <v/>
      </c>
      <c r="K26" s="150" t="str">
        <f>IF('Peticions Aules'!K28="","",'Peticions Aules'!K28)</f>
        <v/>
      </c>
      <c r="L26" s="151" t="str">
        <f>IF('Peticions Aules'!L28="","",'Peticions Aules'!L28)</f>
        <v/>
      </c>
      <c r="M26" s="151" t="str">
        <f>IF('Peticions Aules'!M28="","",'Peticions Aules'!M28)</f>
        <v/>
      </c>
      <c r="N26" s="152" t="str">
        <f>IF('Peticions Aules'!N28="","",'Peticions Aules'!N28)</f>
        <v/>
      </c>
      <c r="O26" s="156" t="str">
        <f>IF('Peticions Aules'!O28="","",'Peticions Aules'!O28)</f>
        <v/>
      </c>
      <c r="Q26" s="160">
        <f t="shared" si="0"/>
        <v>0</v>
      </c>
      <c r="R26" s="154">
        <f xml:space="preserve"> IF(Q26="",0,Calculs!$C$35*Q26)</f>
        <v>0</v>
      </c>
      <c r="S26" s="160">
        <f t="shared" si="1"/>
        <v>0</v>
      </c>
      <c r="T26" s="153" t="str">
        <f t="shared" si="2"/>
        <v/>
      </c>
      <c r="U26" s="153" t="str">
        <f t="shared" si="3"/>
        <v/>
      </c>
      <c r="V26" s="154">
        <f xml:space="preserve">  IF(T26&lt;&gt;"",IF(E26="",0,SUMIF(Calculs!$B$2:$B$19,T26,Calculs!$C$2:$C$19)*E26),0)</f>
        <v>0</v>
      </c>
      <c r="W26" s="160">
        <f t="shared" si="4"/>
        <v>0</v>
      </c>
      <c r="X26" s="154" t="str">
        <f t="shared" si="7"/>
        <v/>
      </c>
      <c r="Y26" s="154">
        <f xml:space="preserve"> IF(X26="", 0,IF(E26="",0, VLOOKUP(X26,Calculs!$B$25:$C$30,2,FALSE)*E26))</f>
        <v>0</v>
      </c>
      <c r="Z26" s="160">
        <f t="shared" si="5"/>
        <v>0</v>
      </c>
      <c r="AA26" s="154">
        <f xml:space="preserve">  IF(Z26="",0,Z26*Calculs!$C$32)</f>
        <v>0</v>
      </c>
      <c r="AB26" s="153"/>
      <c r="AC26" s="154">
        <f t="shared" si="6"/>
        <v>0</v>
      </c>
    </row>
    <row r="27" spans="1:29" s="153" customFormat="1" ht="12.75" customHeight="1" x14ac:dyDescent="0.2">
      <c r="A27" s="145" t="str">
        <f>IF('Peticions Aules'!A29="","",'Peticions Aules'!A29)</f>
        <v/>
      </c>
      <c r="B27" s="145" t="str">
        <f>IF('Peticions Aules'!B29="","",'Peticions Aules'!B29)</f>
        <v/>
      </c>
      <c r="C27" s="145" t="str">
        <f>IF('Peticions Aules'!C29="","",'Peticions Aules'!C29)</f>
        <v/>
      </c>
      <c r="D27" s="146" t="str">
        <f>IF('Peticions Aules'!D29="","",'Peticions Aules'!D29)</f>
        <v/>
      </c>
      <c r="E27" s="147" t="str">
        <f>IF('Peticions Aules'!E29="","",'Peticions Aules'!E29)</f>
        <v/>
      </c>
      <c r="F27" s="148" t="str">
        <f>IF('Peticions Aules'!F29="","",'Peticions Aules'!F29)</f>
        <v/>
      </c>
      <c r="G27" s="148" t="str">
        <f>IF('Peticions Aules'!G29="","",'Peticions Aules'!G29)</f>
        <v/>
      </c>
      <c r="H27" s="148" t="str">
        <f>IF('Peticions Aules'!H29="","",'Peticions Aules'!H29)</f>
        <v/>
      </c>
      <c r="I27" s="148" t="str">
        <f>IF('Peticions Aules'!I29="","",'Peticions Aules'!I29)</f>
        <v/>
      </c>
      <c r="J27" s="149" t="str">
        <f>IF('Peticions Aules'!J29="","",'Peticions Aules'!J29)</f>
        <v/>
      </c>
      <c r="K27" s="150" t="str">
        <f>IF('Peticions Aules'!K29="","",'Peticions Aules'!K29)</f>
        <v/>
      </c>
      <c r="L27" s="151" t="str">
        <f>IF('Peticions Aules'!L29="","",'Peticions Aules'!L29)</f>
        <v/>
      </c>
      <c r="M27" s="151" t="str">
        <f>IF('Peticions Aules'!M29="","",'Peticions Aules'!M29)</f>
        <v/>
      </c>
      <c r="N27" s="152" t="str">
        <f>IF('Peticions Aules'!N29="","",'Peticions Aules'!N29)</f>
        <v/>
      </c>
      <c r="O27" s="156" t="str">
        <f>IF('Peticions Aules'!O29="","",'Peticions Aules'!O29)</f>
        <v/>
      </c>
      <c r="Q27" s="160">
        <f t="shared" si="0"/>
        <v>0</v>
      </c>
      <c r="R27" s="154">
        <f xml:space="preserve"> IF(Q27="",0,Calculs!$C$35*Q27)</f>
        <v>0</v>
      </c>
      <c r="S27" s="160">
        <f t="shared" si="1"/>
        <v>0</v>
      </c>
      <c r="T27" s="153" t="str">
        <f t="shared" si="2"/>
        <v/>
      </c>
      <c r="U27" s="153" t="str">
        <f t="shared" si="3"/>
        <v/>
      </c>
      <c r="V27" s="154">
        <f xml:space="preserve">  IF(T27&lt;&gt;"",IF(E27="",0,SUMIF(Calculs!$B$2:$B$19,T27,Calculs!$C$2:$C$19)*E27),0)</f>
        <v>0</v>
      </c>
      <c r="W27" s="160">
        <f t="shared" si="4"/>
        <v>0</v>
      </c>
      <c r="X27" s="154" t="str">
        <f t="shared" si="7"/>
        <v/>
      </c>
      <c r="Y27" s="154">
        <f xml:space="preserve"> IF(X27="", 0,IF(E27="",0, VLOOKUP(X27,Calculs!$B$25:$C$30,2,FALSE)*E27))</f>
        <v>0</v>
      </c>
      <c r="Z27" s="160">
        <f t="shared" si="5"/>
        <v>0</v>
      </c>
      <c r="AA27" s="154">
        <f xml:space="preserve">  IF(Z27="",0,Z27*Calculs!$C$32)</f>
        <v>0</v>
      </c>
      <c r="AC27" s="154">
        <f t="shared" si="6"/>
        <v>0</v>
      </c>
    </row>
    <row r="28" spans="1:29" s="153" customFormat="1" ht="12.75" customHeight="1" x14ac:dyDescent="0.2">
      <c r="A28" s="145" t="str">
        <f>IF('Peticions Aules'!A30="","",'Peticions Aules'!A30)</f>
        <v/>
      </c>
      <c r="B28" s="145" t="str">
        <f>IF('Peticions Aules'!B30="","",'Peticions Aules'!B30)</f>
        <v/>
      </c>
      <c r="C28" s="145" t="str">
        <f>IF('Peticions Aules'!C30="","",'Peticions Aules'!C30)</f>
        <v/>
      </c>
      <c r="D28" s="146" t="str">
        <f>IF('Peticions Aules'!D30="","",'Peticions Aules'!D30)</f>
        <v/>
      </c>
      <c r="E28" s="147" t="str">
        <f>IF('Peticions Aules'!E30="","",'Peticions Aules'!E30)</f>
        <v/>
      </c>
      <c r="F28" s="148" t="str">
        <f>IF('Peticions Aules'!F30="","",'Peticions Aules'!F30)</f>
        <v/>
      </c>
      <c r="G28" s="148" t="str">
        <f>IF('Peticions Aules'!G30="","",'Peticions Aules'!G30)</f>
        <v/>
      </c>
      <c r="H28" s="148" t="str">
        <f>IF('Peticions Aules'!H30="","",'Peticions Aules'!H30)</f>
        <v/>
      </c>
      <c r="I28" s="148" t="str">
        <f>IF('Peticions Aules'!I30="","",'Peticions Aules'!I30)</f>
        <v/>
      </c>
      <c r="J28" s="149" t="str">
        <f>IF('Peticions Aules'!J30="","",'Peticions Aules'!J30)</f>
        <v/>
      </c>
      <c r="K28" s="150" t="str">
        <f>IF('Peticions Aules'!K30="","",'Peticions Aules'!K30)</f>
        <v/>
      </c>
      <c r="L28" s="151" t="str">
        <f>IF('Peticions Aules'!L30="","",'Peticions Aules'!L30)</f>
        <v/>
      </c>
      <c r="M28" s="151" t="str">
        <f>IF('Peticions Aules'!M30="","",'Peticions Aules'!M30)</f>
        <v/>
      </c>
      <c r="N28" s="152" t="str">
        <f>IF('Peticions Aules'!N30="","",'Peticions Aules'!N30)</f>
        <v/>
      </c>
      <c r="O28" s="156" t="str">
        <f>IF('Peticions Aules'!O30="","",'Peticions Aules'!O30)</f>
        <v/>
      </c>
      <c r="Q28" s="160">
        <f t="shared" si="0"/>
        <v>0</v>
      </c>
      <c r="R28" s="154">
        <f xml:space="preserve"> IF(Q28="",0,Calculs!$C$35*Q28)</f>
        <v>0</v>
      </c>
      <c r="S28" s="160">
        <f t="shared" si="1"/>
        <v>0</v>
      </c>
      <c r="T28" s="153" t="str">
        <f t="shared" si="2"/>
        <v/>
      </c>
      <c r="U28" s="153" t="str">
        <f t="shared" si="3"/>
        <v/>
      </c>
      <c r="V28" s="154">
        <f xml:space="preserve">  IF(T28&lt;&gt;"",IF(E28="",0,SUMIF(Calculs!$B$2:$B$19,T28,Calculs!$C$2:$C$19)*E28),0)</f>
        <v>0</v>
      </c>
      <c r="W28" s="160">
        <f t="shared" si="4"/>
        <v>0</v>
      </c>
      <c r="X28" s="154" t="str">
        <f t="shared" si="7"/>
        <v/>
      </c>
      <c r="Y28" s="154">
        <f xml:space="preserve"> IF(X28="", 0,IF(E28="",0, VLOOKUP(X28,Calculs!$B$25:$C$30,2,FALSE)*E28))</f>
        <v>0</v>
      </c>
      <c r="Z28" s="160">
        <f t="shared" si="5"/>
        <v>0</v>
      </c>
      <c r="AA28" s="154">
        <f xml:space="preserve">  IF(Z28="",0,Z28*Calculs!$C$32)</f>
        <v>0</v>
      </c>
      <c r="AC28" s="154">
        <f t="shared" si="6"/>
        <v>0</v>
      </c>
    </row>
    <row r="29" spans="1:29" s="153" customFormat="1" ht="12.75" customHeight="1" x14ac:dyDescent="0.2">
      <c r="A29" s="145" t="str">
        <f>IF('Peticions Aules'!A31="","",'Peticions Aules'!A31)</f>
        <v/>
      </c>
      <c r="B29" s="145" t="str">
        <f>IF('Peticions Aules'!B31="","",'Peticions Aules'!B31)</f>
        <v/>
      </c>
      <c r="C29" s="145" t="str">
        <f>IF('Peticions Aules'!C31="","",'Peticions Aules'!C31)</f>
        <v/>
      </c>
      <c r="D29" s="146" t="str">
        <f>IF('Peticions Aules'!D31="","",'Peticions Aules'!D31)</f>
        <v/>
      </c>
      <c r="E29" s="147" t="str">
        <f>IF('Peticions Aules'!E31="","",'Peticions Aules'!E31)</f>
        <v/>
      </c>
      <c r="F29" s="148" t="str">
        <f>IF('Peticions Aules'!F31="","",'Peticions Aules'!F31)</f>
        <v/>
      </c>
      <c r="G29" s="148" t="str">
        <f>IF('Peticions Aules'!G31="","",'Peticions Aules'!G31)</f>
        <v/>
      </c>
      <c r="H29" s="148" t="str">
        <f>IF('Peticions Aules'!H31="","",'Peticions Aules'!H31)</f>
        <v/>
      </c>
      <c r="I29" s="148" t="str">
        <f>IF('Peticions Aules'!I31="","",'Peticions Aules'!I31)</f>
        <v/>
      </c>
      <c r="J29" s="149" t="str">
        <f>IF('Peticions Aules'!J31="","",'Peticions Aules'!J31)</f>
        <v/>
      </c>
      <c r="K29" s="150" t="str">
        <f>IF('Peticions Aules'!K31="","",'Peticions Aules'!K31)</f>
        <v/>
      </c>
      <c r="L29" s="151" t="str">
        <f>IF('Peticions Aules'!L31="","",'Peticions Aules'!L31)</f>
        <v/>
      </c>
      <c r="M29" s="151" t="str">
        <f>IF('Peticions Aules'!M31="","",'Peticions Aules'!M31)</f>
        <v/>
      </c>
      <c r="N29" s="152" t="str">
        <f>IF('Peticions Aules'!N31="","",'Peticions Aules'!N31)</f>
        <v/>
      </c>
      <c r="O29" s="156" t="str">
        <f>IF('Peticions Aules'!O31="","",'Peticions Aules'!O31)</f>
        <v/>
      </c>
      <c r="Q29" s="160">
        <f t="shared" si="0"/>
        <v>0</v>
      </c>
      <c r="R29" s="154">
        <f xml:space="preserve"> IF(Q29="",0,Calculs!$C$35*Q29)</f>
        <v>0</v>
      </c>
      <c r="S29" s="160">
        <f t="shared" si="1"/>
        <v>0</v>
      </c>
      <c r="T29" s="153" t="str">
        <f t="shared" si="2"/>
        <v/>
      </c>
      <c r="U29" s="153" t="str">
        <f t="shared" si="3"/>
        <v/>
      </c>
      <c r="V29" s="154">
        <f xml:space="preserve">  IF(T29&lt;&gt;"",IF(E29="",0,SUMIF(Calculs!$B$2:$B$19,T29,Calculs!$C$2:$C$19)*E29),0)</f>
        <v>0</v>
      </c>
      <c r="W29" s="160">
        <f t="shared" si="4"/>
        <v>0</v>
      </c>
      <c r="X29" s="154" t="str">
        <f t="shared" si="7"/>
        <v/>
      </c>
      <c r="Y29" s="154">
        <f xml:space="preserve"> IF(X29="", 0,IF(E29="",0, VLOOKUP(X29,Calculs!$B$25:$C$30,2,FALSE)*E29))</f>
        <v>0</v>
      </c>
      <c r="Z29" s="160">
        <f t="shared" si="5"/>
        <v>0</v>
      </c>
      <c r="AA29" s="154">
        <f xml:space="preserve">  IF(Z29="",0,Z29*Calculs!$C$32)</f>
        <v>0</v>
      </c>
      <c r="AC29" s="154">
        <f t="shared" si="6"/>
        <v>0</v>
      </c>
    </row>
    <row r="30" spans="1:29" s="153" customFormat="1" ht="12.75" customHeight="1" x14ac:dyDescent="0.2">
      <c r="A30" s="145" t="str">
        <f>IF('Peticions Aules'!A32="","",'Peticions Aules'!A32)</f>
        <v/>
      </c>
      <c r="B30" s="145" t="str">
        <f>IF('Peticions Aules'!B32="","",'Peticions Aules'!B32)</f>
        <v/>
      </c>
      <c r="C30" s="145" t="str">
        <f>IF('Peticions Aules'!C32="","",'Peticions Aules'!C32)</f>
        <v/>
      </c>
      <c r="D30" s="146" t="str">
        <f>IF('Peticions Aules'!D32="","",'Peticions Aules'!D32)</f>
        <v/>
      </c>
      <c r="E30" s="147" t="str">
        <f>IF('Peticions Aules'!E32="","",'Peticions Aules'!E32)</f>
        <v/>
      </c>
      <c r="F30" s="148" t="str">
        <f>IF('Peticions Aules'!F32="","",'Peticions Aules'!F32)</f>
        <v/>
      </c>
      <c r="G30" s="148" t="str">
        <f>IF('Peticions Aules'!G32="","",'Peticions Aules'!G32)</f>
        <v/>
      </c>
      <c r="H30" s="148" t="str">
        <f>IF('Peticions Aules'!H32="","",'Peticions Aules'!H32)</f>
        <v/>
      </c>
      <c r="I30" s="148" t="str">
        <f>IF('Peticions Aules'!I32="","",'Peticions Aules'!I32)</f>
        <v/>
      </c>
      <c r="J30" s="149" t="str">
        <f>IF('Peticions Aules'!J32="","",'Peticions Aules'!J32)</f>
        <v/>
      </c>
      <c r="K30" s="150" t="str">
        <f>IF('Peticions Aules'!K32="","",'Peticions Aules'!K32)</f>
        <v/>
      </c>
      <c r="L30" s="151" t="str">
        <f>IF('Peticions Aules'!L32="","",'Peticions Aules'!L32)</f>
        <v/>
      </c>
      <c r="M30" s="151" t="str">
        <f>IF('Peticions Aules'!M32="","",'Peticions Aules'!M32)</f>
        <v/>
      </c>
      <c r="N30" s="152" t="str">
        <f>IF('Peticions Aules'!N32="","",'Peticions Aules'!N32)</f>
        <v/>
      </c>
      <c r="O30" s="156" t="str">
        <f>IF('Peticions Aules'!O32="","",'Peticions Aules'!O32)</f>
        <v/>
      </c>
      <c r="Q30" s="160">
        <f t="shared" si="0"/>
        <v>0</v>
      </c>
      <c r="R30" s="154">
        <f xml:space="preserve"> IF(Q30="",0,Calculs!$C$35*Q30)</f>
        <v>0</v>
      </c>
      <c r="S30" s="160">
        <f t="shared" si="1"/>
        <v>0</v>
      </c>
      <c r="T30" s="153" t="str">
        <f t="shared" si="2"/>
        <v/>
      </c>
      <c r="U30" s="153" t="str">
        <f t="shared" si="3"/>
        <v/>
      </c>
      <c r="V30" s="154">
        <f xml:space="preserve">  IF(T30&lt;&gt;"",IF(E30="",0,SUMIF(Calculs!$B$2:$B$19,T30,Calculs!$C$2:$C$19)*E30),0)</f>
        <v>0</v>
      </c>
      <c r="W30" s="160">
        <f t="shared" si="4"/>
        <v>0</v>
      </c>
      <c r="X30" s="154" t="str">
        <f t="shared" si="7"/>
        <v/>
      </c>
      <c r="Y30" s="154">
        <f xml:space="preserve"> IF(X30="", 0,IF(E30="",0, VLOOKUP(X30,Calculs!$B$25:$C$30,2,FALSE)*E30))</f>
        <v>0</v>
      </c>
      <c r="Z30" s="160">
        <f t="shared" si="5"/>
        <v>0</v>
      </c>
      <c r="AA30" s="154">
        <f xml:space="preserve">  IF(Z30="",0,Z30*Calculs!$C$32)</f>
        <v>0</v>
      </c>
      <c r="AC30" s="154">
        <f t="shared" si="6"/>
        <v>0</v>
      </c>
    </row>
    <row r="31" spans="1:29" s="153" customFormat="1" ht="12.75" customHeight="1" x14ac:dyDescent="0.2">
      <c r="A31" s="145" t="str">
        <f>IF('Peticions Aules'!A33="","",'Peticions Aules'!A33)</f>
        <v/>
      </c>
      <c r="B31" s="145" t="str">
        <f>IF('Peticions Aules'!B33="","",'Peticions Aules'!B33)</f>
        <v/>
      </c>
      <c r="C31" s="145" t="str">
        <f>IF('Peticions Aules'!C33="","",'Peticions Aules'!C33)</f>
        <v/>
      </c>
      <c r="D31" s="146" t="str">
        <f>IF('Peticions Aules'!D33="","",'Peticions Aules'!D33)</f>
        <v/>
      </c>
      <c r="E31" s="147" t="str">
        <f>IF('Peticions Aules'!E33="","",'Peticions Aules'!E33)</f>
        <v/>
      </c>
      <c r="F31" s="148" t="str">
        <f>IF('Peticions Aules'!F33="","",'Peticions Aules'!F33)</f>
        <v/>
      </c>
      <c r="G31" s="148" t="str">
        <f>IF('Peticions Aules'!G33="","",'Peticions Aules'!G33)</f>
        <v/>
      </c>
      <c r="H31" s="148" t="str">
        <f>IF('Peticions Aules'!H33="","",'Peticions Aules'!H33)</f>
        <v/>
      </c>
      <c r="I31" s="148" t="str">
        <f>IF('Peticions Aules'!I33="","",'Peticions Aules'!I33)</f>
        <v/>
      </c>
      <c r="J31" s="149" t="str">
        <f>IF('Peticions Aules'!J33="","",'Peticions Aules'!J33)</f>
        <v/>
      </c>
      <c r="K31" s="150" t="str">
        <f>IF('Peticions Aules'!K33="","",'Peticions Aules'!K33)</f>
        <v/>
      </c>
      <c r="L31" s="151" t="str">
        <f>IF('Peticions Aules'!L33="","",'Peticions Aules'!L33)</f>
        <v/>
      </c>
      <c r="M31" s="151" t="str">
        <f>IF('Peticions Aules'!M33="","",'Peticions Aules'!M33)</f>
        <v/>
      </c>
      <c r="N31" s="152" t="str">
        <f>IF('Peticions Aules'!N33="","",'Peticions Aules'!N33)</f>
        <v/>
      </c>
      <c r="O31" s="156" t="str">
        <f>IF('Peticions Aules'!O33="","",'Peticions Aules'!O33)</f>
        <v/>
      </c>
      <c r="Q31" s="160">
        <f t="shared" si="0"/>
        <v>0</v>
      </c>
      <c r="R31" s="154">
        <f xml:space="preserve"> IF(Q31="",0,Calculs!$C$35*Q31)</f>
        <v>0</v>
      </c>
      <c r="S31" s="160">
        <f t="shared" si="1"/>
        <v>0</v>
      </c>
      <c r="T31" s="153" t="str">
        <f t="shared" si="2"/>
        <v/>
      </c>
      <c r="U31" s="153" t="str">
        <f t="shared" si="3"/>
        <v/>
      </c>
      <c r="V31" s="154">
        <f xml:space="preserve">  IF(T31&lt;&gt;"",IF(E31="",0,SUMIF(Calculs!$B$2:$B$19,T31,Calculs!$C$2:$C$19)*E31),0)</f>
        <v>0</v>
      </c>
      <c r="W31" s="160">
        <f t="shared" si="4"/>
        <v>0</v>
      </c>
      <c r="X31" s="154" t="str">
        <f t="shared" si="7"/>
        <v/>
      </c>
      <c r="Y31" s="154">
        <f xml:space="preserve"> IF(X31="", 0,IF(E31="",0, VLOOKUP(X31,Calculs!$B$25:$C$30,2,FALSE)*E31))</f>
        <v>0</v>
      </c>
      <c r="Z31" s="160">
        <f t="shared" si="5"/>
        <v>0</v>
      </c>
      <c r="AA31" s="154">
        <f xml:space="preserve">  IF(Z31="",0,Z31*Calculs!$C$32)</f>
        <v>0</v>
      </c>
      <c r="AC31" s="154">
        <f t="shared" si="6"/>
        <v>0</v>
      </c>
    </row>
    <row r="32" spans="1:29" s="153" customFormat="1" ht="12.75" customHeight="1" x14ac:dyDescent="0.2">
      <c r="A32" s="145" t="str">
        <f>IF('Peticions Aules'!A34="","",'Peticions Aules'!A34)</f>
        <v/>
      </c>
      <c r="B32" s="145" t="str">
        <f>IF('Peticions Aules'!B34="","",'Peticions Aules'!B34)</f>
        <v/>
      </c>
      <c r="C32" s="145" t="str">
        <f>IF('Peticions Aules'!C34="","",'Peticions Aules'!C34)</f>
        <v/>
      </c>
      <c r="D32" s="146" t="str">
        <f>IF('Peticions Aules'!D34="","",'Peticions Aules'!D34)</f>
        <v/>
      </c>
      <c r="E32" s="147" t="str">
        <f>IF('Peticions Aules'!E34="","",'Peticions Aules'!E34)</f>
        <v/>
      </c>
      <c r="F32" s="148" t="str">
        <f>IF('Peticions Aules'!F34="","",'Peticions Aules'!F34)</f>
        <v/>
      </c>
      <c r="G32" s="148" t="str">
        <f>IF('Peticions Aules'!G34="","",'Peticions Aules'!G34)</f>
        <v/>
      </c>
      <c r="H32" s="148" t="str">
        <f>IF('Peticions Aules'!H34="","",'Peticions Aules'!H34)</f>
        <v/>
      </c>
      <c r="I32" s="148" t="str">
        <f>IF('Peticions Aules'!I34="","",'Peticions Aules'!I34)</f>
        <v/>
      </c>
      <c r="J32" s="149" t="str">
        <f>IF('Peticions Aules'!J34="","",'Peticions Aules'!J34)</f>
        <v/>
      </c>
      <c r="K32" s="150" t="str">
        <f>IF('Peticions Aules'!K34="","",'Peticions Aules'!K34)</f>
        <v/>
      </c>
      <c r="L32" s="151" t="str">
        <f>IF('Peticions Aules'!L34="","",'Peticions Aules'!L34)</f>
        <v/>
      </c>
      <c r="M32" s="151" t="str">
        <f>IF('Peticions Aules'!M34="","",'Peticions Aules'!M34)</f>
        <v/>
      </c>
      <c r="N32" s="152" t="str">
        <f>IF('Peticions Aules'!N34="","",'Peticions Aules'!N34)</f>
        <v/>
      </c>
      <c r="O32" s="156" t="str">
        <f>IF('Peticions Aules'!O34="","",'Peticions Aules'!O34)</f>
        <v/>
      </c>
      <c r="Q32" s="160">
        <f t="shared" si="0"/>
        <v>0</v>
      </c>
      <c r="R32" s="154">
        <f xml:space="preserve"> IF(Q32="",0,Calculs!$C$35*Q32)</f>
        <v>0</v>
      </c>
      <c r="S32" s="160">
        <f t="shared" si="1"/>
        <v>0</v>
      </c>
      <c r="T32" s="153" t="str">
        <f t="shared" si="2"/>
        <v/>
      </c>
      <c r="U32" s="153" t="str">
        <f t="shared" si="3"/>
        <v/>
      </c>
      <c r="V32" s="154">
        <f xml:space="preserve">  IF(T32&lt;&gt;"",IF(E32="",0,SUMIF(Calculs!$B$2:$B$19,T32,Calculs!$C$2:$C$19)*E32),0)</f>
        <v>0</v>
      </c>
      <c r="W32" s="160">
        <f t="shared" si="4"/>
        <v>0</v>
      </c>
      <c r="X32" s="154" t="str">
        <f t="shared" si="7"/>
        <v/>
      </c>
      <c r="Y32" s="154">
        <f xml:space="preserve"> IF(X32="", 0,IF(E32="",0, VLOOKUP(X32,Calculs!$B$25:$C$30,2,FALSE)*E32))</f>
        <v>0</v>
      </c>
      <c r="Z32" s="160">
        <f t="shared" si="5"/>
        <v>0</v>
      </c>
      <c r="AA32" s="154">
        <f xml:space="preserve">  IF(Z32="",0,Z32*Calculs!$C$32)</f>
        <v>0</v>
      </c>
      <c r="AC32" s="154">
        <f t="shared" si="6"/>
        <v>0</v>
      </c>
    </row>
    <row r="33" spans="1:29" s="153" customFormat="1" ht="12.75" customHeight="1" x14ac:dyDescent="0.2">
      <c r="A33" s="145" t="str">
        <f>IF('Peticions Aules'!A35="","",'Peticions Aules'!A35)</f>
        <v/>
      </c>
      <c r="B33" s="145" t="str">
        <f>IF('Peticions Aules'!B35="","",'Peticions Aules'!B35)</f>
        <v/>
      </c>
      <c r="C33" s="145" t="str">
        <f>IF('Peticions Aules'!C35="","",'Peticions Aules'!C35)</f>
        <v/>
      </c>
      <c r="D33" s="146" t="str">
        <f>IF('Peticions Aules'!D35="","",'Peticions Aules'!D35)</f>
        <v/>
      </c>
      <c r="E33" s="147" t="str">
        <f>IF('Peticions Aules'!E35="","",'Peticions Aules'!E35)</f>
        <v/>
      </c>
      <c r="F33" s="148" t="str">
        <f>IF('Peticions Aules'!F35="","",'Peticions Aules'!F35)</f>
        <v/>
      </c>
      <c r="G33" s="148" t="str">
        <f>IF('Peticions Aules'!G35="","",'Peticions Aules'!G35)</f>
        <v/>
      </c>
      <c r="H33" s="148" t="str">
        <f>IF('Peticions Aules'!H35="","",'Peticions Aules'!H35)</f>
        <v/>
      </c>
      <c r="I33" s="148" t="str">
        <f>IF('Peticions Aules'!I35="","",'Peticions Aules'!I35)</f>
        <v/>
      </c>
      <c r="J33" s="149" t="str">
        <f>IF('Peticions Aules'!J35="","",'Peticions Aules'!J35)</f>
        <v/>
      </c>
      <c r="K33" s="150" t="str">
        <f>IF('Peticions Aules'!K35="","",'Peticions Aules'!K35)</f>
        <v/>
      </c>
      <c r="L33" s="151" t="str">
        <f>IF('Peticions Aules'!L35="","",'Peticions Aules'!L35)</f>
        <v/>
      </c>
      <c r="M33" s="151" t="str">
        <f>IF('Peticions Aules'!M35="","",'Peticions Aules'!M35)</f>
        <v/>
      </c>
      <c r="N33" s="152" t="str">
        <f>IF('Peticions Aules'!N35="","",'Peticions Aules'!N35)</f>
        <v/>
      </c>
      <c r="O33" s="156" t="str">
        <f>IF('Peticions Aules'!O35="","",'Peticions Aules'!O35)</f>
        <v/>
      </c>
      <c r="Q33" s="160">
        <f t="shared" si="0"/>
        <v>0</v>
      </c>
      <c r="R33" s="154">
        <f xml:space="preserve"> IF(Q33="",0,Calculs!$C$35*Q33)</f>
        <v>0</v>
      </c>
      <c r="S33" s="160">
        <f t="shared" si="1"/>
        <v>0</v>
      </c>
      <c r="T33" s="153" t="str">
        <f t="shared" si="2"/>
        <v/>
      </c>
      <c r="U33" s="153" t="str">
        <f t="shared" si="3"/>
        <v/>
      </c>
      <c r="V33" s="154">
        <f xml:space="preserve">  IF(T33&lt;&gt;"",IF(E33="",0,SUMIF(Calculs!$B$2:$B$19,T33,Calculs!$C$2:$C$19)*E33),0)</f>
        <v>0</v>
      </c>
      <c r="W33" s="160">
        <f t="shared" si="4"/>
        <v>0</v>
      </c>
      <c r="X33" s="154" t="str">
        <f t="shared" si="7"/>
        <v/>
      </c>
      <c r="Y33" s="154">
        <f xml:space="preserve"> IF(X33="", 0,IF(E33="",0, VLOOKUP(X33,Calculs!$B$25:$C$30,2,FALSE)*E33))</f>
        <v>0</v>
      </c>
      <c r="Z33" s="160">
        <f t="shared" si="5"/>
        <v>0</v>
      </c>
      <c r="AA33" s="154">
        <f xml:space="preserve">  IF(Z33="",0,Z33*Calculs!$C$32)</f>
        <v>0</v>
      </c>
      <c r="AC33" s="154">
        <f t="shared" si="6"/>
        <v>0</v>
      </c>
    </row>
    <row r="34" spans="1:29" s="153" customFormat="1" ht="12.75" customHeight="1" x14ac:dyDescent="0.2">
      <c r="A34" s="145" t="str">
        <f>IF('Peticions Aules'!A36="","",'Peticions Aules'!A36)</f>
        <v/>
      </c>
      <c r="B34" s="145" t="str">
        <f>IF('Peticions Aules'!B36="","",'Peticions Aules'!B36)</f>
        <v/>
      </c>
      <c r="C34" s="145" t="str">
        <f>IF('Peticions Aules'!C36="","",'Peticions Aules'!C36)</f>
        <v/>
      </c>
      <c r="D34" s="146" t="str">
        <f>IF('Peticions Aules'!D36="","",'Peticions Aules'!D36)</f>
        <v/>
      </c>
      <c r="E34" s="147" t="str">
        <f>IF('Peticions Aules'!E36="","",'Peticions Aules'!E36)</f>
        <v/>
      </c>
      <c r="F34" s="148" t="str">
        <f>IF('Peticions Aules'!F36="","",'Peticions Aules'!F36)</f>
        <v/>
      </c>
      <c r="G34" s="148" t="str">
        <f>IF('Peticions Aules'!G36="","",'Peticions Aules'!G36)</f>
        <v/>
      </c>
      <c r="H34" s="148" t="str">
        <f>IF('Peticions Aules'!H36="","",'Peticions Aules'!H36)</f>
        <v/>
      </c>
      <c r="I34" s="148" t="str">
        <f>IF('Peticions Aules'!I36="","",'Peticions Aules'!I36)</f>
        <v/>
      </c>
      <c r="J34" s="149" t="str">
        <f>IF('Peticions Aules'!J36="","",'Peticions Aules'!J36)</f>
        <v/>
      </c>
      <c r="K34" s="150" t="str">
        <f>IF('Peticions Aules'!K36="","",'Peticions Aules'!K36)</f>
        <v/>
      </c>
      <c r="L34" s="151" t="str">
        <f>IF('Peticions Aules'!L36="","",'Peticions Aules'!L36)</f>
        <v/>
      </c>
      <c r="M34" s="151" t="str">
        <f>IF('Peticions Aules'!M36="","",'Peticions Aules'!M36)</f>
        <v/>
      </c>
      <c r="N34" s="152" t="str">
        <f>IF('Peticions Aules'!N36="","",'Peticions Aules'!N36)</f>
        <v/>
      </c>
      <c r="O34" s="156" t="str">
        <f>IF('Peticions Aules'!O36="","",'Peticions Aules'!O36)</f>
        <v/>
      </c>
      <c r="Q34" s="160">
        <f t="shared" si="0"/>
        <v>0</v>
      </c>
      <c r="R34" s="154">
        <f xml:space="preserve"> IF(Q34="",0,Calculs!$C$35*Q34)</f>
        <v>0</v>
      </c>
      <c r="S34" s="160">
        <f t="shared" si="1"/>
        <v>0</v>
      </c>
      <c r="T34" s="153" t="str">
        <f t="shared" si="2"/>
        <v/>
      </c>
      <c r="U34" s="153" t="str">
        <f t="shared" si="3"/>
        <v/>
      </c>
      <c r="V34" s="154">
        <f xml:space="preserve">  IF(T34&lt;&gt;"",IF(E34="",0,SUMIF(Calculs!$B$2:$B$19,T34,Calculs!$C$2:$C$19)*E34),0)</f>
        <v>0</v>
      </c>
      <c r="W34" s="160">
        <f t="shared" si="4"/>
        <v>0</v>
      </c>
      <c r="X34" s="154" t="str">
        <f t="shared" si="7"/>
        <v/>
      </c>
      <c r="Y34" s="154">
        <f xml:space="preserve"> IF(X34="", 0,IF(E34="",0, VLOOKUP(X34,Calculs!$B$25:$C$30,2,FALSE)*E34))</f>
        <v>0</v>
      </c>
      <c r="Z34" s="160">
        <f t="shared" si="5"/>
        <v>0</v>
      </c>
      <c r="AA34" s="154">
        <f xml:space="preserve">  IF(Z34="",0,Z34*Calculs!$C$32)</f>
        <v>0</v>
      </c>
      <c r="AC34" s="154">
        <f t="shared" si="6"/>
        <v>0</v>
      </c>
    </row>
    <row r="35" spans="1:29" s="153" customFormat="1" ht="12.75" customHeight="1" x14ac:dyDescent="0.2">
      <c r="A35" s="145" t="str">
        <f>IF('Peticions Aules'!A37="","",'Peticions Aules'!A37)</f>
        <v/>
      </c>
      <c r="B35" s="145" t="str">
        <f>IF('Peticions Aules'!B37="","",'Peticions Aules'!B37)</f>
        <v/>
      </c>
      <c r="C35" s="145" t="str">
        <f>IF('Peticions Aules'!C37="","",'Peticions Aules'!C37)</f>
        <v/>
      </c>
      <c r="D35" s="146" t="str">
        <f>IF('Peticions Aules'!D37="","",'Peticions Aules'!D37)</f>
        <v/>
      </c>
      <c r="E35" s="147" t="str">
        <f>IF('Peticions Aules'!E37="","",'Peticions Aules'!E37)</f>
        <v/>
      </c>
      <c r="F35" s="148" t="str">
        <f>IF('Peticions Aules'!F37="","",'Peticions Aules'!F37)</f>
        <v/>
      </c>
      <c r="G35" s="148" t="str">
        <f>IF('Peticions Aules'!G37="","",'Peticions Aules'!G37)</f>
        <v/>
      </c>
      <c r="H35" s="148" t="str">
        <f>IF('Peticions Aules'!H37="","",'Peticions Aules'!H37)</f>
        <v/>
      </c>
      <c r="I35" s="148" t="str">
        <f>IF('Peticions Aules'!I37="","",'Peticions Aules'!I37)</f>
        <v/>
      </c>
      <c r="J35" s="149" t="str">
        <f>IF('Peticions Aules'!J37="","",'Peticions Aules'!J37)</f>
        <v/>
      </c>
      <c r="K35" s="150" t="str">
        <f>IF('Peticions Aules'!K37="","",'Peticions Aules'!K37)</f>
        <v/>
      </c>
      <c r="L35" s="151" t="str">
        <f>IF('Peticions Aules'!L37="","",'Peticions Aules'!L37)</f>
        <v/>
      </c>
      <c r="M35" s="151" t="str">
        <f>IF('Peticions Aules'!M37="","",'Peticions Aules'!M37)</f>
        <v/>
      </c>
      <c r="N35" s="152" t="str">
        <f>IF('Peticions Aules'!N37="","",'Peticions Aules'!N37)</f>
        <v/>
      </c>
      <c r="O35" s="156" t="str">
        <f>IF('Peticions Aules'!O37="","",'Peticions Aules'!O37)</f>
        <v/>
      </c>
      <c r="Q35" s="160">
        <f t="shared" si="0"/>
        <v>0</v>
      </c>
      <c r="R35" s="154">
        <f xml:space="preserve"> IF(Q35="",0,Calculs!$C$35*Q35)</f>
        <v>0</v>
      </c>
      <c r="S35" s="160">
        <f t="shared" si="1"/>
        <v>0</v>
      </c>
      <c r="T35" s="153" t="str">
        <f t="shared" si="2"/>
        <v/>
      </c>
      <c r="U35" s="153" t="str">
        <f t="shared" si="3"/>
        <v/>
      </c>
      <c r="V35" s="154">
        <f xml:space="preserve">  IF(T35&lt;&gt;"",IF(E35="",0,SUMIF(Calculs!$B$2:$B$19,T35,Calculs!$C$2:$C$19)*E35),0)</f>
        <v>0</v>
      </c>
      <c r="W35" s="160">
        <f t="shared" si="4"/>
        <v>0</v>
      </c>
      <c r="X35" s="154" t="str">
        <f t="shared" si="7"/>
        <v/>
      </c>
      <c r="Y35" s="154">
        <f xml:space="preserve"> IF(X35="", 0,IF(E35="",0, VLOOKUP(X35,Calculs!$B$25:$C$30,2,FALSE)*E35))</f>
        <v>0</v>
      </c>
      <c r="Z35" s="160">
        <f t="shared" si="5"/>
        <v>0</v>
      </c>
      <c r="AA35" s="154">
        <f xml:space="preserve">  IF(Z35="",0,Z35*Calculs!$C$32)</f>
        <v>0</v>
      </c>
      <c r="AC35" s="154">
        <f t="shared" si="6"/>
        <v>0</v>
      </c>
    </row>
    <row r="36" spans="1:29" s="153" customFormat="1" ht="12.75" customHeight="1" x14ac:dyDescent="0.2">
      <c r="A36" s="145" t="str">
        <f>IF('Peticions Aules'!A38="","",'Peticions Aules'!A38)</f>
        <v/>
      </c>
      <c r="B36" s="145" t="str">
        <f>IF('Peticions Aules'!B38="","",'Peticions Aules'!B38)</f>
        <v/>
      </c>
      <c r="C36" s="145" t="str">
        <f>IF('Peticions Aules'!C38="","",'Peticions Aules'!C38)</f>
        <v/>
      </c>
      <c r="D36" s="146" t="str">
        <f>IF('Peticions Aules'!D38="","",'Peticions Aules'!D38)</f>
        <v/>
      </c>
      <c r="E36" s="147" t="str">
        <f>IF('Peticions Aules'!E38="","",'Peticions Aules'!E38)</f>
        <v/>
      </c>
      <c r="F36" s="148" t="str">
        <f>IF('Peticions Aules'!F38="","",'Peticions Aules'!F38)</f>
        <v/>
      </c>
      <c r="G36" s="148" t="str">
        <f>IF('Peticions Aules'!G38="","",'Peticions Aules'!G38)</f>
        <v/>
      </c>
      <c r="H36" s="148" t="str">
        <f>IF('Peticions Aules'!H38="","",'Peticions Aules'!H38)</f>
        <v/>
      </c>
      <c r="I36" s="148" t="str">
        <f>IF('Peticions Aules'!I38="","",'Peticions Aules'!I38)</f>
        <v/>
      </c>
      <c r="J36" s="149" t="str">
        <f>IF('Peticions Aules'!J38="","",'Peticions Aules'!J38)</f>
        <v/>
      </c>
      <c r="K36" s="150" t="str">
        <f>IF('Peticions Aules'!K38="","",'Peticions Aules'!K38)</f>
        <v/>
      </c>
      <c r="L36" s="151" t="str">
        <f>IF('Peticions Aules'!L38="","",'Peticions Aules'!L38)</f>
        <v/>
      </c>
      <c r="M36" s="151" t="str">
        <f>IF('Peticions Aules'!M38="","",'Peticions Aules'!M38)</f>
        <v/>
      </c>
      <c r="N36" s="152" t="str">
        <f>IF('Peticions Aules'!N38="","",'Peticions Aules'!N38)</f>
        <v/>
      </c>
      <c r="O36" s="156" t="str">
        <f>IF('Peticions Aules'!O38="","",'Peticions Aules'!O38)</f>
        <v/>
      </c>
      <c r="Q36" s="160">
        <f t="shared" si="0"/>
        <v>0</v>
      </c>
      <c r="R36" s="154">
        <f xml:space="preserve"> IF(Q36="",0,Calculs!$C$35*Q36)</f>
        <v>0</v>
      </c>
      <c r="S36" s="160">
        <f t="shared" si="1"/>
        <v>0</v>
      </c>
      <c r="T36" s="153" t="str">
        <f t="shared" si="2"/>
        <v/>
      </c>
      <c r="U36" s="153" t="str">
        <f t="shared" si="3"/>
        <v/>
      </c>
      <c r="V36" s="154">
        <f xml:space="preserve">  IF(T36&lt;&gt;"",IF(E36="",0,SUMIF(Calculs!$B$2:$B$19,T36,Calculs!$C$2:$C$19)*E36),0)</f>
        <v>0</v>
      </c>
      <c r="W36" s="160">
        <f t="shared" si="4"/>
        <v>0</v>
      </c>
      <c r="X36" s="154" t="str">
        <f t="shared" si="7"/>
        <v/>
      </c>
      <c r="Y36" s="154">
        <f xml:space="preserve"> IF(X36="", 0,IF(E36="",0, VLOOKUP(X36,Calculs!$B$25:$C$30,2,FALSE)*E36))</f>
        <v>0</v>
      </c>
      <c r="Z36" s="160">
        <f t="shared" si="5"/>
        <v>0</v>
      </c>
      <c r="AA36" s="154">
        <f xml:space="preserve">  IF(Z36="",0,Z36*Calculs!$C$32)</f>
        <v>0</v>
      </c>
      <c r="AC36" s="154">
        <f t="shared" si="6"/>
        <v>0</v>
      </c>
    </row>
    <row r="37" spans="1:29" s="153" customFormat="1" ht="12.75" customHeight="1" x14ac:dyDescent="0.2">
      <c r="A37" s="145" t="str">
        <f>IF('Peticions Aules'!A39="","",'Peticions Aules'!A39)</f>
        <v/>
      </c>
      <c r="B37" s="145" t="str">
        <f>IF('Peticions Aules'!B39="","",'Peticions Aules'!B39)</f>
        <v/>
      </c>
      <c r="C37" s="145" t="str">
        <f>IF('Peticions Aules'!C39="","",'Peticions Aules'!C39)</f>
        <v/>
      </c>
      <c r="D37" s="146" t="str">
        <f>IF('Peticions Aules'!D39="","",'Peticions Aules'!D39)</f>
        <v/>
      </c>
      <c r="E37" s="147" t="str">
        <f>IF('Peticions Aules'!E39="","",'Peticions Aules'!E39)</f>
        <v/>
      </c>
      <c r="F37" s="148" t="str">
        <f>IF('Peticions Aules'!F39="","",'Peticions Aules'!F39)</f>
        <v/>
      </c>
      <c r="G37" s="148" t="str">
        <f>IF('Peticions Aules'!G39="","",'Peticions Aules'!G39)</f>
        <v/>
      </c>
      <c r="H37" s="148" t="str">
        <f>IF('Peticions Aules'!H39="","",'Peticions Aules'!H39)</f>
        <v/>
      </c>
      <c r="I37" s="148" t="str">
        <f>IF('Peticions Aules'!I39="","",'Peticions Aules'!I39)</f>
        <v/>
      </c>
      <c r="J37" s="149" t="str">
        <f>IF('Peticions Aules'!J39="","",'Peticions Aules'!J39)</f>
        <v/>
      </c>
      <c r="K37" s="150" t="str">
        <f>IF('Peticions Aules'!K39="","",'Peticions Aules'!K39)</f>
        <v/>
      </c>
      <c r="L37" s="151" t="str">
        <f>IF('Peticions Aules'!L39="","",'Peticions Aules'!L39)</f>
        <v/>
      </c>
      <c r="M37" s="151" t="str">
        <f>IF('Peticions Aules'!M39="","",'Peticions Aules'!M39)</f>
        <v/>
      </c>
      <c r="N37" s="152" t="str">
        <f>IF('Peticions Aules'!N39="","",'Peticions Aules'!N39)</f>
        <v/>
      </c>
      <c r="O37" s="156" t="str">
        <f>IF('Peticions Aules'!O39="","",'Peticions Aules'!O39)</f>
        <v/>
      </c>
      <c r="Q37" s="160">
        <f t="shared" si="0"/>
        <v>0</v>
      </c>
      <c r="R37" s="154">
        <f xml:space="preserve"> IF(Q37="",0,Calculs!$C$35*Q37)</f>
        <v>0</v>
      </c>
      <c r="S37" s="160">
        <f t="shared" si="1"/>
        <v>0</v>
      </c>
      <c r="T37" s="153" t="str">
        <f t="shared" si="2"/>
        <v/>
      </c>
      <c r="U37" s="153" t="str">
        <f t="shared" si="3"/>
        <v/>
      </c>
      <c r="V37" s="154">
        <f xml:space="preserve">  IF(T37&lt;&gt;"",IF(E37="",0,SUMIF(Calculs!$B$2:$B$19,T37,Calculs!$C$2:$C$19)*E37),0)</f>
        <v>0</v>
      </c>
      <c r="W37" s="160">
        <f t="shared" si="4"/>
        <v>0</v>
      </c>
      <c r="X37" s="154" t="str">
        <f t="shared" si="7"/>
        <v/>
      </c>
      <c r="Y37" s="154">
        <f xml:space="preserve"> IF(X37="", 0,IF(E37="",0, VLOOKUP(X37,Calculs!$B$25:$C$30,2,FALSE)*E37))</f>
        <v>0</v>
      </c>
      <c r="Z37" s="160">
        <f t="shared" si="5"/>
        <v>0</v>
      </c>
      <c r="AA37" s="154">
        <f xml:space="preserve">  IF(Z37="",0,Z37*Calculs!$C$32)</f>
        <v>0</v>
      </c>
      <c r="AC37" s="154">
        <f t="shared" si="6"/>
        <v>0</v>
      </c>
    </row>
    <row r="38" spans="1:29" s="153" customFormat="1" ht="12.75" customHeight="1" x14ac:dyDescent="0.2">
      <c r="A38" s="145" t="str">
        <f>IF('Peticions Aules'!A40="","",'Peticions Aules'!A40)</f>
        <v/>
      </c>
      <c r="B38" s="145" t="str">
        <f>IF('Peticions Aules'!B40="","",'Peticions Aules'!B40)</f>
        <v/>
      </c>
      <c r="C38" s="145" t="str">
        <f>IF('Peticions Aules'!C40="","",'Peticions Aules'!C40)</f>
        <v/>
      </c>
      <c r="D38" s="146" t="str">
        <f>IF('Peticions Aules'!D40="","",'Peticions Aules'!D40)</f>
        <v/>
      </c>
      <c r="E38" s="147" t="str">
        <f>IF('Peticions Aules'!E40="","",'Peticions Aules'!E40)</f>
        <v/>
      </c>
      <c r="F38" s="148" t="str">
        <f>IF('Peticions Aules'!F40="","",'Peticions Aules'!F40)</f>
        <v/>
      </c>
      <c r="G38" s="148" t="str">
        <f>IF('Peticions Aules'!G40="","",'Peticions Aules'!G40)</f>
        <v/>
      </c>
      <c r="H38" s="148" t="str">
        <f>IF('Peticions Aules'!H40="","",'Peticions Aules'!H40)</f>
        <v/>
      </c>
      <c r="I38" s="148" t="str">
        <f>IF('Peticions Aules'!I40="","",'Peticions Aules'!I40)</f>
        <v/>
      </c>
      <c r="J38" s="149" t="str">
        <f>IF('Peticions Aules'!J40="","",'Peticions Aules'!J40)</f>
        <v/>
      </c>
      <c r="K38" s="150" t="str">
        <f>IF('Peticions Aules'!K40="","",'Peticions Aules'!K40)</f>
        <v/>
      </c>
      <c r="L38" s="151" t="str">
        <f>IF('Peticions Aules'!L40="","",'Peticions Aules'!L40)</f>
        <v/>
      </c>
      <c r="M38" s="151" t="str">
        <f>IF('Peticions Aules'!M40="","",'Peticions Aules'!M40)</f>
        <v/>
      </c>
      <c r="N38" s="152" t="str">
        <f>IF('Peticions Aules'!N40="","",'Peticions Aules'!N40)</f>
        <v/>
      </c>
      <c r="O38" s="156" t="str">
        <f>IF('Peticions Aules'!O40="","",'Peticions Aules'!O40)</f>
        <v/>
      </c>
      <c r="Q38" s="160">
        <f t="shared" si="0"/>
        <v>0</v>
      </c>
      <c r="R38" s="154">
        <f xml:space="preserve"> IF(Q38="",0,Calculs!$C$35*Q38)</f>
        <v>0</v>
      </c>
      <c r="S38" s="160">
        <f t="shared" si="1"/>
        <v>0</v>
      </c>
      <c r="T38" s="153" t="str">
        <f t="shared" si="2"/>
        <v/>
      </c>
      <c r="U38" s="153" t="str">
        <f t="shared" si="3"/>
        <v/>
      </c>
      <c r="V38" s="154">
        <f xml:space="preserve">  IF(T38&lt;&gt;"",IF(E38="",0,SUMIF(Calculs!$B$2:$B$19,T38,Calculs!$C$2:$C$19)*E38),0)</f>
        <v>0</v>
      </c>
      <c r="W38" s="160">
        <f t="shared" si="4"/>
        <v>0</v>
      </c>
      <c r="X38" s="154" t="str">
        <f t="shared" si="7"/>
        <v/>
      </c>
      <c r="Y38" s="154">
        <f xml:space="preserve"> IF(X38="", 0,IF(E38="",0, VLOOKUP(X38,Calculs!$B$25:$C$30,2,FALSE)*E38))</f>
        <v>0</v>
      </c>
      <c r="Z38" s="160">
        <f t="shared" si="5"/>
        <v>0</v>
      </c>
      <c r="AA38" s="154">
        <f xml:space="preserve">  IF(Z38="",0,Z38*Calculs!$C$32)</f>
        <v>0</v>
      </c>
      <c r="AC38" s="154">
        <f t="shared" si="6"/>
        <v>0</v>
      </c>
    </row>
    <row r="39" spans="1:29" s="153" customFormat="1" ht="12.75" customHeight="1" x14ac:dyDescent="0.2">
      <c r="A39" s="145" t="str">
        <f>IF('Peticions Aules'!A41="","",'Peticions Aules'!A41)</f>
        <v/>
      </c>
      <c r="B39" s="145" t="str">
        <f>IF('Peticions Aules'!B41="","",'Peticions Aules'!B41)</f>
        <v/>
      </c>
      <c r="C39" s="145" t="str">
        <f>IF('Peticions Aules'!C41="","",'Peticions Aules'!C41)</f>
        <v/>
      </c>
      <c r="D39" s="146" t="str">
        <f>IF('Peticions Aules'!D41="","",'Peticions Aules'!D41)</f>
        <v/>
      </c>
      <c r="E39" s="147" t="str">
        <f>IF('Peticions Aules'!E41="","",'Peticions Aules'!E41)</f>
        <v/>
      </c>
      <c r="F39" s="148" t="str">
        <f>IF('Peticions Aules'!F41="","",'Peticions Aules'!F41)</f>
        <v/>
      </c>
      <c r="G39" s="148" t="str">
        <f>IF('Peticions Aules'!G41="","",'Peticions Aules'!G41)</f>
        <v/>
      </c>
      <c r="H39" s="148" t="str">
        <f>IF('Peticions Aules'!H41="","",'Peticions Aules'!H41)</f>
        <v/>
      </c>
      <c r="I39" s="148" t="str">
        <f>IF('Peticions Aules'!I41="","",'Peticions Aules'!I41)</f>
        <v/>
      </c>
      <c r="J39" s="149" t="str">
        <f>IF('Peticions Aules'!J41="","",'Peticions Aules'!J41)</f>
        <v/>
      </c>
      <c r="K39" s="150" t="str">
        <f>IF('Peticions Aules'!K41="","",'Peticions Aules'!K41)</f>
        <v/>
      </c>
      <c r="L39" s="151" t="str">
        <f>IF('Peticions Aules'!L41="","",'Peticions Aules'!L41)</f>
        <v/>
      </c>
      <c r="M39" s="151" t="str">
        <f>IF('Peticions Aules'!M41="","",'Peticions Aules'!M41)</f>
        <v/>
      </c>
      <c r="N39" s="152" t="str">
        <f>IF('Peticions Aules'!N41="","",'Peticions Aules'!N41)</f>
        <v/>
      </c>
      <c r="O39" s="156" t="str">
        <f>IF('Peticions Aules'!O41="","",'Peticions Aules'!O41)</f>
        <v/>
      </c>
      <c r="Q39" s="160">
        <f t="shared" si="0"/>
        <v>0</v>
      </c>
      <c r="R39" s="154">
        <f xml:space="preserve"> IF(Q39="",0,Calculs!$C$35*Q39)</f>
        <v>0</v>
      </c>
      <c r="S39" s="160">
        <f t="shared" si="1"/>
        <v>0</v>
      </c>
      <c r="T39" s="153" t="str">
        <f t="shared" si="2"/>
        <v/>
      </c>
      <c r="U39" s="153" t="str">
        <f t="shared" si="3"/>
        <v/>
      </c>
      <c r="V39" s="154">
        <f xml:space="preserve">  IF(T39&lt;&gt;"",IF(E39="",0,SUMIF(Calculs!$B$2:$B$19,T39,Calculs!$C$2:$C$19)*E39),0)</f>
        <v>0</v>
      </c>
      <c r="W39" s="160">
        <f t="shared" si="4"/>
        <v>0</v>
      </c>
      <c r="X39" s="154" t="str">
        <f t="shared" si="7"/>
        <v/>
      </c>
      <c r="Y39" s="154">
        <f xml:space="preserve"> IF(X39="", 0,IF(E39="",0, VLOOKUP(X39,Calculs!$B$25:$C$30,2,FALSE)*E39))</f>
        <v>0</v>
      </c>
      <c r="Z39" s="160">
        <f t="shared" si="5"/>
        <v>0</v>
      </c>
      <c r="AA39" s="154">
        <f xml:space="preserve">  IF(Z39="",0,Z39*Calculs!$C$32)</f>
        <v>0</v>
      </c>
      <c r="AC39" s="154">
        <f t="shared" si="6"/>
        <v>0</v>
      </c>
    </row>
    <row r="40" spans="1:29" s="153" customFormat="1" ht="12.75" customHeight="1" x14ac:dyDescent="0.2">
      <c r="A40" s="145" t="str">
        <f>IF('Peticions Aules'!A42="","",'Peticions Aules'!A42)</f>
        <v/>
      </c>
      <c r="B40" s="145" t="str">
        <f>IF('Peticions Aules'!B42="","",'Peticions Aules'!B42)</f>
        <v/>
      </c>
      <c r="C40" s="145" t="str">
        <f>IF('Peticions Aules'!C42="","",'Peticions Aules'!C42)</f>
        <v/>
      </c>
      <c r="D40" s="146" t="str">
        <f>IF('Peticions Aules'!D42="","",'Peticions Aules'!D42)</f>
        <v/>
      </c>
      <c r="E40" s="147" t="str">
        <f>IF('Peticions Aules'!E42="","",'Peticions Aules'!E42)</f>
        <v/>
      </c>
      <c r="F40" s="148" t="str">
        <f>IF('Peticions Aules'!F42="","",'Peticions Aules'!F42)</f>
        <v/>
      </c>
      <c r="G40" s="148" t="str">
        <f>IF('Peticions Aules'!G42="","",'Peticions Aules'!G42)</f>
        <v/>
      </c>
      <c r="H40" s="148" t="str">
        <f>IF('Peticions Aules'!H42="","",'Peticions Aules'!H42)</f>
        <v/>
      </c>
      <c r="I40" s="148" t="str">
        <f>IF('Peticions Aules'!I42="","",'Peticions Aules'!I42)</f>
        <v/>
      </c>
      <c r="J40" s="149" t="str">
        <f>IF('Peticions Aules'!J42="","",'Peticions Aules'!J42)</f>
        <v/>
      </c>
      <c r="K40" s="150" t="str">
        <f>IF('Peticions Aules'!K42="","",'Peticions Aules'!K42)</f>
        <v/>
      </c>
      <c r="L40" s="151" t="str">
        <f>IF('Peticions Aules'!L42="","",'Peticions Aules'!L42)</f>
        <v/>
      </c>
      <c r="M40" s="151" t="str">
        <f>IF('Peticions Aules'!M42="","",'Peticions Aules'!M42)</f>
        <v/>
      </c>
      <c r="N40" s="152" t="str">
        <f>IF('Peticions Aules'!N42="","",'Peticions Aules'!N42)</f>
        <v/>
      </c>
      <c r="O40" s="156" t="str">
        <f>IF('Peticions Aules'!O42="","",'Peticions Aules'!O42)</f>
        <v/>
      </c>
      <c r="Q40" s="160">
        <f t="shared" si="0"/>
        <v>0</v>
      </c>
      <c r="R40" s="154">
        <f xml:space="preserve"> IF(Q40="",0,Calculs!$C$35*Q40)</f>
        <v>0</v>
      </c>
      <c r="S40" s="160">
        <f t="shared" si="1"/>
        <v>0</v>
      </c>
      <c r="T40" s="153" t="str">
        <f t="shared" si="2"/>
        <v/>
      </c>
      <c r="U40" s="153" t="str">
        <f t="shared" si="3"/>
        <v/>
      </c>
      <c r="V40" s="154">
        <f xml:space="preserve">  IF(T40&lt;&gt;"",IF(E40="",0,SUMIF(Calculs!$B$2:$B$19,T40,Calculs!$C$2:$C$19)*E40),0)</f>
        <v>0</v>
      </c>
      <c r="W40" s="160">
        <f t="shared" si="4"/>
        <v>0</v>
      </c>
      <c r="X40" s="154" t="str">
        <f t="shared" si="7"/>
        <v/>
      </c>
      <c r="Y40" s="154">
        <f xml:space="preserve"> IF(X40="", 0,IF(E40="",0, VLOOKUP(X40,Calculs!$B$25:$C$30,2,FALSE)*E40))</f>
        <v>0</v>
      </c>
      <c r="Z40" s="160">
        <f t="shared" si="5"/>
        <v>0</v>
      </c>
      <c r="AA40" s="154">
        <f xml:space="preserve">  IF(Z40="",0,Z40*Calculs!$C$32)</f>
        <v>0</v>
      </c>
      <c r="AC40" s="154">
        <f t="shared" si="6"/>
        <v>0</v>
      </c>
    </row>
    <row r="41" spans="1:29" s="153" customFormat="1" ht="12.75" customHeight="1" x14ac:dyDescent="0.2">
      <c r="A41" s="145" t="str">
        <f>IF('Peticions Aules'!A43="","",'Peticions Aules'!A43)</f>
        <v/>
      </c>
      <c r="B41" s="145" t="str">
        <f>IF('Peticions Aules'!B43="","",'Peticions Aules'!B43)</f>
        <v/>
      </c>
      <c r="C41" s="145" t="str">
        <f>IF('Peticions Aules'!C43="","",'Peticions Aules'!C43)</f>
        <v/>
      </c>
      <c r="D41" s="146" t="str">
        <f>IF('Peticions Aules'!D43="","",'Peticions Aules'!D43)</f>
        <v/>
      </c>
      <c r="E41" s="147" t="str">
        <f>IF('Peticions Aules'!E43="","",'Peticions Aules'!E43)</f>
        <v/>
      </c>
      <c r="F41" s="148" t="str">
        <f>IF('Peticions Aules'!F43="","",'Peticions Aules'!F43)</f>
        <v/>
      </c>
      <c r="G41" s="148" t="str">
        <f>IF('Peticions Aules'!G43="","",'Peticions Aules'!G43)</f>
        <v/>
      </c>
      <c r="H41" s="148" t="str">
        <f>IF('Peticions Aules'!H43="","",'Peticions Aules'!H43)</f>
        <v/>
      </c>
      <c r="I41" s="148" t="str">
        <f>IF('Peticions Aules'!I43="","",'Peticions Aules'!I43)</f>
        <v/>
      </c>
      <c r="J41" s="149" t="str">
        <f>IF('Peticions Aules'!J43="","",'Peticions Aules'!J43)</f>
        <v/>
      </c>
      <c r="K41" s="150" t="str">
        <f>IF('Peticions Aules'!K43="","",'Peticions Aules'!K43)</f>
        <v/>
      </c>
      <c r="L41" s="151" t="str">
        <f>IF('Peticions Aules'!L43="","",'Peticions Aules'!L43)</f>
        <v/>
      </c>
      <c r="M41" s="151" t="str">
        <f>IF('Peticions Aules'!M43="","",'Peticions Aules'!M43)</f>
        <v/>
      </c>
      <c r="N41" s="152" t="str">
        <f>IF('Peticions Aules'!N43="","",'Peticions Aules'!N43)</f>
        <v/>
      </c>
      <c r="O41" s="156" t="str">
        <f>IF('Peticions Aules'!O43="","",'Peticions Aules'!O43)</f>
        <v/>
      </c>
      <c r="Q41" s="160">
        <f t="shared" si="0"/>
        <v>0</v>
      </c>
      <c r="R41" s="154">
        <f xml:space="preserve"> IF(Q41="",0,Calculs!$C$35*Q41)</f>
        <v>0</v>
      </c>
      <c r="S41" s="160">
        <f t="shared" si="1"/>
        <v>0</v>
      </c>
      <c r="T41" s="153" t="str">
        <f t="shared" si="2"/>
        <v/>
      </c>
      <c r="U41" s="153" t="str">
        <f t="shared" si="3"/>
        <v/>
      </c>
      <c r="V41" s="154">
        <f xml:space="preserve">  IF(T41&lt;&gt;"",IF(E41="",0,SUMIF(Calculs!$B$2:$B$19,T41,Calculs!$C$2:$C$19)*E41),0)</f>
        <v>0</v>
      </c>
      <c r="W41" s="160">
        <f t="shared" si="4"/>
        <v>0</v>
      </c>
      <c r="X41" s="154" t="str">
        <f t="shared" si="7"/>
        <v/>
      </c>
      <c r="Y41" s="154">
        <f xml:space="preserve"> IF(X41="", 0,IF(E41="",0, VLOOKUP(X41,Calculs!$B$25:$C$30,2,FALSE)*E41))</f>
        <v>0</v>
      </c>
      <c r="Z41" s="160">
        <f t="shared" si="5"/>
        <v>0</v>
      </c>
      <c r="AA41" s="154">
        <f xml:space="preserve">  IF(Z41="",0,Z41*Calculs!$C$32)</f>
        <v>0</v>
      </c>
      <c r="AC41" s="154">
        <f t="shared" si="6"/>
        <v>0</v>
      </c>
    </row>
    <row r="42" spans="1:29" s="153" customFormat="1" ht="12.75" customHeight="1" x14ac:dyDescent="0.2">
      <c r="A42" s="145" t="str">
        <f>IF('Peticions Aules'!A44="","",'Peticions Aules'!A44)</f>
        <v/>
      </c>
      <c r="B42" s="145" t="str">
        <f>IF('Peticions Aules'!B44="","",'Peticions Aules'!B44)</f>
        <v/>
      </c>
      <c r="C42" s="145" t="str">
        <f>IF('Peticions Aules'!C44="","",'Peticions Aules'!C44)</f>
        <v/>
      </c>
      <c r="D42" s="146" t="str">
        <f>IF('Peticions Aules'!D44="","",'Peticions Aules'!D44)</f>
        <v/>
      </c>
      <c r="E42" s="147" t="str">
        <f>IF('Peticions Aules'!E44="","",'Peticions Aules'!E44)</f>
        <v/>
      </c>
      <c r="F42" s="148" t="str">
        <f>IF('Peticions Aules'!F44="","",'Peticions Aules'!F44)</f>
        <v/>
      </c>
      <c r="G42" s="148" t="str">
        <f>IF('Peticions Aules'!G44="","",'Peticions Aules'!G44)</f>
        <v/>
      </c>
      <c r="H42" s="148" t="str">
        <f>IF('Peticions Aules'!H44="","",'Peticions Aules'!H44)</f>
        <v/>
      </c>
      <c r="I42" s="148" t="str">
        <f>IF('Peticions Aules'!I44="","",'Peticions Aules'!I44)</f>
        <v/>
      </c>
      <c r="J42" s="149" t="str">
        <f>IF('Peticions Aules'!J44="","",'Peticions Aules'!J44)</f>
        <v/>
      </c>
      <c r="K42" s="150" t="str">
        <f>IF('Peticions Aules'!K44="","",'Peticions Aules'!K44)</f>
        <v/>
      </c>
      <c r="L42" s="151" t="str">
        <f>IF('Peticions Aules'!L44="","",'Peticions Aules'!L44)</f>
        <v/>
      </c>
      <c r="M42" s="151" t="str">
        <f>IF('Peticions Aules'!M44="","",'Peticions Aules'!M44)</f>
        <v/>
      </c>
      <c r="N42" s="152" t="str">
        <f>IF('Peticions Aules'!N44="","",'Peticions Aules'!N44)</f>
        <v/>
      </c>
      <c r="O42" s="156" t="str">
        <f>IF('Peticions Aules'!O44="","",'Peticions Aules'!O44)</f>
        <v/>
      </c>
      <c r="Q42" s="160">
        <f t="shared" si="0"/>
        <v>0</v>
      </c>
      <c r="R42" s="154">
        <f xml:space="preserve"> IF(Q42="",0,Calculs!$C$35*Q42)</f>
        <v>0</v>
      </c>
      <c r="S42" s="160">
        <f t="shared" si="1"/>
        <v>0</v>
      </c>
      <c r="T42" s="153" t="str">
        <f t="shared" si="2"/>
        <v/>
      </c>
      <c r="U42" s="153" t="str">
        <f t="shared" si="3"/>
        <v/>
      </c>
      <c r="V42" s="154">
        <f xml:space="preserve">  IF(T42&lt;&gt;"",IF(E42="",0,SUMIF(Calculs!$B$2:$B$19,T42,Calculs!$C$2:$C$19)*E42),0)</f>
        <v>0</v>
      </c>
      <c r="W42" s="160">
        <f t="shared" si="4"/>
        <v>0</v>
      </c>
      <c r="X42" s="154" t="str">
        <f t="shared" si="7"/>
        <v/>
      </c>
      <c r="Y42" s="154">
        <f xml:space="preserve"> IF(X42="", 0,IF(E42="",0, VLOOKUP(X42,Calculs!$B$25:$C$30,2,FALSE)*E42))</f>
        <v>0</v>
      </c>
      <c r="Z42" s="160">
        <f t="shared" si="5"/>
        <v>0</v>
      </c>
      <c r="AA42" s="154">
        <f xml:space="preserve">  IF(Z42="",0,Z42*Calculs!$C$32)</f>
        <v>0</v>
      </c>
      <c r="AC42" s="154">
        <f t="shared" si="6"/>
        <v>0</v>
      </c>
    </row>
    <row r="43" spans="1:29" s="153" customFormat="1" ht="12.75" customHeight="1" x14ac:dyDescent="0.2">
      <c r="A43" s="145" t="str">
        <f>IF('Peticions Aules'!A45="","",'Peticions Aules'!A45)</f>
        <v/>
      </c>
      <c r="B43" s="145" t="str">
        <f>IF('Peticions Aules'!B45="","",'Peticions Aules'!B45)</f>
        <v/>
      </c>
      <c r="C43" s="145" t="str">
        <f>IF('Peticions Aules'!C45="","",'Peticions Aules'!C45)</f>
        <v/>
      </c>
      <c r="D43" s="146" t="str">
        <f>IF('Peticions Aules'!D45="","",'Peticions Aules'!D45)</f>
        <v/>
      </c>
      <c r="E43" s="147" t="str">
        <f>IF('Peticions Aules'!E45="","",'Peticions Aules'!E45)</f>
        <v/>
      </c>
      <c r="F43" s="148" t="str">
        <f>IF('Peticions Aules'!F45="","",'Peticions Aules'!F45)</f>
        <v/>
      </c>
      <c r="G43" s="148" t="str">
        <f>IF('Peticions Aules'!G45="","",'Peticions Aules'!G45)</f>
        <v/>
      </c>
      <c r="H43" s="148" t="str">
        <f>IF('Peticions Aules'!H45="","",'Peticions Aules'!H45)</f>
        <v/>
      </c>
      <c r="I43" s="148" t="str">
        <f>IF('Peticions Aules'!I45="","",'Peticions Aules'!I45)</f>
        <v/>
      </c>
      <c r="J43" s="149" t="str">
        <f>IF('Peticions Aules'!J45="","",'Peticions Aules'!J45)</f>
        <v/>
      </c>
      <c r="K43" s="150" t="str">
        <f>IF('Peticions Aules'!K45="","",'Peticions Aules'!K45)</f>
        <v/>
      </c>
      <c r="L43" s="151" t="str">
        <f>IF('Peticions Aules'!L45="","",'Peticions Aules'!L45)</f>
        <v/>
      </c>
      <c r="M43" s="151" t="str">
        <f>IF('Peticions Aules'!M45="","",'Peticions Aules'!M45)</f>
        <v/>
      </c>
      <c r="N43" s="152" t="str">
        <f>IF('Peticions Aules'!N45="","",'Peticions Aules'!N45)</f>
        <v/>
      </c>
      <c r="O43" s="156" t="str">
        <f>IF('Peticions Aules'!O45="","",'Peticions Aules'!O45)</f>
        <v/>
      </c>
      <c r="Q43" s="160">
        <f t="shared" si="0"/>
        <v>0</v>
      </c>
      <c r="R43" s="154">
        <f xml:space="preserve"> IF(Q43="",0,Calculs!$C$35*Q43)</f>
        <v>0</v>
      </c>
      <c r="S43" s="160">
        <f t="shared" si="1"/>
        <v>0</v>
      </c>
      <c r="T43" s="153" t="str">
        <f t="shared" si="2"/>
        <v/>
      </c>
      <c r="U43" s="153" t="str">
        <f t="shared" si="3"/>
        <v/>
      </c>
      <c r="V43" s="154">
        <f xml:space="preserve">  IF(T43&lt;&gt;"",IF(E43="",0,SUMIF(Calculs!$B$2:$B$19,T43,Calculs!$C$2:$C$19)*E43),0)</f>
        <v>0</v>
      </c>
      <c r="W43" s="160">
        <f t="shared" si="4"/>
        <v>0</v>
      </c>
      <c r="X43" s="154" t="str">
        <f t="shared" si="7"/>
        <v/>
      </c>
      <c r="Y43" s="154">
        <f xml:space="preserve"> IF(X43="", 0,IF(E43="",0, VLOOKUP(X43,Calculs!$B$25:$C$30,2,FALSE)*E43))</f>
        <v>0</v>
      </c>
      <c r="Z43" s="160">
        <f t="shared" si="5"/>
        <v>0</v>
      </c>
      <c r="AA43" s="154">
        <f xml:space="preserve">  IF(Z43="",0,Z43*Calculs!$C$32)</f>
        <v>0</v>
      </c>
      <c r="AC43" s="154">
        <f t="shared" si="6"/>
        <v>0</v>
      </c>
    </row>
    <row r="44" spans="1:29" s="153" customFormat="1" ht="12.75" customHeight="1" x14ac:dyDescent="0.2">
      <c r="A44" s="145" t="str">
        <f>IF('Peticions Aules'!A46="","",'Peticions Aules'!A46)</f>
        <v/>
      </c>
      <c r="B44" s="145" t="str">
        <f>IF('Peticions Aules'!B46="","",'Peticions Aules'!B46)</f>
        <v/>
      </c>
      <c r="C44" s="145" t="str">
        <f>IF('Peticions Aules'!C46="","",'Peticions Aules'!C46)</f>
        <v/>
      </c>
      <c r="D44" s="146" t="str">
        <f>IF('Peticions Aules'!D46="","",'Peticions Aules'!D46)</f>
        <v/>
      </c>
      <c r="E44" s="147" t="str">
        <f>IF('Peticions Aules'!E46="","",'Peticions Aules'!E46)</f>
        <v/>
      </c>
      <c r="F44" s="148" t="str">
        <f>IF('Peticions Aules'!F46="","",'Peticions Aules'!F46)</f>
        <v/>
      </c>
      <c r="G44" s="148" t="str">
        <f>IF('Peticions Aules'!G46="","",'Peticions Aules'!G46)</f>
        <v/>
      </c>
      <c r="H44" s="148" t="str">
        <f>IF('Peticions Aules'!H46="","",'Peticions Aules'!H46)</f>
        <v/>
      </c>
      <c r="I44" s="148" t="str">
        <f>IF('Peticions Aules'!I46="","",'Peticions Aules'!I46)</f>
        <v/>
      </c>
      <c r="J44" s="149" t="str">
        <f>IF('Peticions Aules'!J46="","",'Peticions Aules'!J46)</f>
        <v/>
      </c>
      <c r="K44" s="150" t="str">
        <f>IF('Peticions Aules'!K46="","",'Peticions Aules'!K46)</f>
        <v/>
      </c>
      <c r="L44" s="151" t="str">
        <f>IF('Peticions Aules'!L46="","",'Peticions Aules'!L46)</f>
        <v/>
      </c>
      <c r="M44" s="151" t="str">
        <f>IF('Peticions Aules'!M46="","",'Peticions Aules'!M46)</f>
        <v/>
      </c>
      <c r="N44" s="152" t="str">
        <f>IF('Peticions Aules'!N46="","",'Peticions Aules'!N46)</f>
        <v/>
      </c>
      <c r="O44" s="156" t="str">
        <f>IF('Peticions Aules'!O46="","",'Peticions Aules'!O46)</f>
        <v/>
      </c>
      <c r="Q44" s="160">
        <f t="shared" si="0"/>
        <v>0</v>
      </c>
      <c r="R44" s="154">
        <f xml:space="preserve"> IF(Q44="",0,Calculs!$C$35*Q44)</f>
        <v>0</v>
      </c>
      <c r="S44" s="160">
        <f t="shared" si="1"/>
        <v>0</v>
      </c>
      <c r="T44" s="153" t="str">
        <f t="shared" si="2"/>
        <v/>
      </c>
      <c r="U44" s="153" t="str">
        <f t="shared" si="3"/>
        <v/>
      </c>
      <c r="V44" s="154">
        <f xml:space="preserve">  IF(T44&lt;&gt;"",IF(E44="",0,SUMIF(Calculs!$B$2:$B$19,T44,Calculs!$C$2:$C$19)*E44),0)</f>
        <v>0</v>
      </c>
      <c r="W44" s="160">
        <f t="shared" si="4"/>
        <v>0</v>
      </c>
      <c r="X44" s="154" t="str">
        <f t="shared" si="7"/>
        <v/>
      </c>
      <c r="Y44" s="154">
        <f xml:space="preserve"> IF(X44="", 0,IF(E44="",0, VLOOKUP(X44,Calculs!$B$25:$C$30,2,FALSE)*E44))</f>
        <v>0</v>
      </c>
      <c r="Z44" s="160">
        <f t="shared" si="5"/>
        <v>0</v>
      </c>
      <c r="AA44" s="154">
        <f xml:space="preserve">  IF(Z44="",0,Z44*Calculs!$C$32)</f>
        <v>0</v>
      </c>
      <c r="AC44" s="154">
        <f t="shared" si="6"/>
        <v>0</v>
      </c>
    </row>
    <row r="45" spans="1:29" s="153" customFormat="1" ht="12.75" customHeight="1" x14ac:dyDescent="0.2">
      <c r="A45" s="145" t="str">
        <f>IF('Peticions Aules'!A47="","",'Peticions Aules'!A47)</f>
        <v/>
      </c>
      <c r="B45" s="145" t="str">
        <f>IF('Peticions Aules'!B47="","",'Peticions Aules'!B47)</f>
        <v/>
      </c>
      <c r="C45" s="145" t="str">
        <f>IF('Peticions Aules'!C47="","",'Peticions Aules'!C47)</f>
        <v/>
      </c>
      <c r="D45" s="146" t="str">
        <f>IF('Peticions Aules'!D47="","",'Peticions Aules'!D47)</f>
        <v/>
      </c>
      <c r="E45" s="147" t="str">
        <f>IF('Peticions Aules'!E47="","",'Peticions Aules'!E47)</f>
        <v/>
      </c>
      <c r="F45" s="148" t="str">
        <f>IF('Peticions Aules'!F47="","",'Peticions Aules'!F47)</f>
        <v/>
      </c>
      <c r="G45" s="148" t="str">
        <f>IF('Peticions Aules'!G47="","",'Peticions Aules'!G47)</f>
        <v/>
      </c>
      <c r="H45" s="148" t="str">
        <f>IF('Peticions Aules'!H47="","",'Peticions Aules'!H47)</f>
        <v/>
      </c>
      <c r="I45" s="148" t="str">
        <f>IF('Peticions Aules'!I47="","",'Peticions Aules'!I47)</f>
        <v/>
      </c>
      <c r="J45" s="149" t="str">
        <f>IF('Peticions Aules'!J47="","",'Peticions Aules'!J47)</f>
        <v/>
      </c>
      <c r="K45" s="150" t="str">
        <f>IF('Peticions Aules'!K47="","",'Peticions Aules'!K47)</f>
        <v/>
      </c>
      <c r="L45" s="151" t="str">
        <f>IF('Peticions Aules'!L47="","",'Peticions Aules'!L47)</f>
        <v/>
      </c>
      <c r="M45" s="151" t="str">
        <f>IF('Peticions Aules'!M47="","",'Peticions Aules'!M47)</f>
        <v/>
      </c>
      <c r="N45" s="152" t="str">
        <f>IF('Peticions Aules'!N47="","",'Peticions Aules'!N47)</f>
        <v/>
      </c>
      <c r="O45" s="156" t="str">
        <f>IF('Peticions Aules'!O47="","",'Peticions Aules'!O47)</f>
        <v/>
      </c>
      <c r="Q45" s="160">
        <f t="shared" si="0"/>
        <v>0</v>
      </c>
      <c r="R45" s="154">
        <f xml:space="preserve"> IF(Q45="",0,Calculs!$C$35*Q45)</f>
        <v>0</v>
      </c>
      <c r="S45" s="160">
        <f t="shared" si="1"/>
        <v>0</v>
      </c>
      <c r="T45" s="153" t="str">
        <f t="shared" si="2"/>
        <v/>
      </c>
      <c r="U45" s="153" t="str">
        <f t="shared" si="3"/>
        <v/>
      </c>
      <c r="V45" s="154">
        <f xml:space="preserve">  IF(T45&lt;&gt;"",IF(E45="",0,SUMIF(Calculs!$B$2:$B$19,T45,Calculs!$C$2:$C$19)*E45),0)</f>
        <v>0</v>
      </c>
      <c r="W45" s="160">
        <f t="shared" si="4"/>
        <v>0</v>
      </c>
      <c r="X45" s="154" t="str">
        <f t="shared" si="7"/>
        <v/>
      </c>
      <c r="Y45" s="154">
        <f xml:space="preserve"> IF(X45="", 0,IF(E45="",0, VLOOKUP(X45,Calculs!$B$25:$C$30,2,FALSE)*E45))</f>
        <v>0</v>
      </c>
      <c r="Z45" s="160">
        <f t="shared" si="5"/>
        <v>0</v>
      </c>
      <c r="AA45" s="154">
        <f xml:space="preserve">  IF(Z45="",0,Z45*Calculs!$C$32)</f>
        <v>0</v>
      </c>
      <c r="AC45" s="154">
        <f t="shared" si="6"/>
        <v>0</v>
      </c>
    </row>
    <row r="46" spans="1:29" s="153" customFormat="1" ht="12.75" customHeight="1" x14ac:dyDescent="0.2">
      <c r="A46" s="145" t="str">
        <f>IF('Peticions Aules'!A48="","",'Peticions Aules'!A48)</f>
        <v/>
      </c>
      <c r="B46" s="145" t="str">
        <f>IF('Peticions Aules'!B48="","",'Peticions Aules'!B48)</f>
        <v/>
      </c>
      <c r="C46" s="145" t="str">
        <f>IF('Peticions Aules'!C48="","",'Peticions Aules'!C48)</f>
        <v/>
      </c>
      <c r="D46" s="146" t="str">
        <f>IF('Peticions Aules'!D48="","",'Peticions Aules'!D48)</f>
        <v/>
      </c>
      <c r="E46" s="147" t="str">
        <f>IF('Peticions Aules'!E48="","",'Peticions Aules'!E48)</f>
        <v/>
      </c>
      <c r="F46" s="148" t="str">
        <f>IF('Peticions Aules'!F48="","",'Peticions Aules'!F48)</f>
        <v/>
      </c>
      <c r="G46" s="148" t="str">
        <f>IF('Peticions Aules'!G48="","",'Peticions Aules'!G48)</f>
        <v/>
      </c>
      <c r="H46" s="148" t="str">
        <f>IF('Peticions Aules'!H48="","",'Peticions Aules'!H48)</f>
        <v/>
      </c>
      <c r="I46" s="148" t="str">
        <f>IF('Peticions Aules'!I48="","",'Peticions Aules'!I48)</f>
        <v/>
      </c>
      <c r="J46" s="149" t="str">
        <f>IF('Peticions Aules'!J48="","",'Peticions Aules'!J48)</f>
        <v/>
      </c>
      <c r="K46" s="150" t="str">
        <f>IF('Peticions Aules'!K48="","",'Peticions Aules'!K48)</f>
        <v/>
      </c>
      <c r="L46" s="151" t="str">
        <f>IF('Peticions Aules'!L48="","",'Peticions Aules'!L48)</f>
        <v/>
      </c>
      <c r="M46" s="151" t="str">
        <f>IF('Peticions Aules'!M48="","",'Peticions Aules'!M48)</f>
        <v/>
      </c>
      <c r="N46" s="152" t="str">
        <f>IF('Peticions Aules'!N48="","",'Peticions Aules'!N48)</f>
        <v/>
      </c>
      <c r="O46" s="156" t="str">
        <f>IF('Peticions Aules'!O48="","",'Peticions Aules'!O48)</f>
        <v/>
      </c>
      <c r="Q46" s="160">
        <f t="shared" si="0"/>
        <v>0</v>
      </c>
      <c r="R46" s="154">
        <f xml:space="preserve"> IF(Q46="",0,Calculs!$C$35*Q46)</f>
        <v>0</v>
      </c>
      <c r="S46" s="160">
        <f t="shared" si="1"/>
        <v>0</v>
      </c>
      <c r="T46" s="153" t="str">
        <f t="shared" si="2"/>
        <v/>
      </c>
      <c r="U46" s="153" t="str">
        <f t="shared" si="3"/>
        <v/>
      </c>
      <c r="V46" s="154">
        <f xml:space="preserve">  IF(T46&lt;&gt;"",IF(E46="",0,SUMIF(Calculs!$B$2:$B$19,T46,Calculs!$C$2:$C$19)*E46),0)</f>
        <v>0</v>
      </c>
      <c r="W46" s="160">
        <f t="shared" si="4"/>
        <v>0</v>
      </c>
      <c r="X46" s="154" t="str">
        <f t="shared" si="7"/>
        <v/>
      </c>
      <c r="Y46" s="154">
        <f xml:space="preserve"> IF(X46="", 0,IF(E46="",0, VLOOKUP(X46,Calculs!$B$25:$C$30,2,FALSE)*E46))</f>
        <v>0</v>
      </c>
      <c r="Z46" s="160">
        <f t="shared" si="5"/>
        <v>0</v>
      </c>
      <c r="AA46" s="154">
        <f xml:space="preserve">  IF(Z46="",0,Z46*Calculs!$C$32)</f>
        <v>0</v>
      </c>
      <c r="AC46" s="154">
        <f t="shared" si="6"/>
        <v>0</v>
      </c>
    </row>
    <row r="47" spans="1:29" s="153" customFormat="1" ht="12.75" customHeight="1" x14ac:dyDescent="0.2">
      <c r="A47" s="145" t="str">
        <f>IF('Peticions Aules'!A49="","",'Peticions Aules'!A49)</f>
        <v/>
      </c>
      <c r="B47" s="145" t="str">
        <f>IF('Peticions Aules'!B49="","",'Peticions Aules'!B49)</f>
        <v/>
      </c>
      <c r="C47" s="145" t="str">
        <f>IF('Peticions Aules'!C49="","",'Peticions Aules'!C49)</f>
        <v/>
      </c>
      <c r="D47" s="146" t="str">
        <f>IF('Peticions Aules'!D49="","",'Peticions Aules'!D49)</f>
        <v/>
      </c>
      <c r="E47" s="147" t="str">
        <f>IF('Peticions Aules'!E49="","",'Peticions Aules'!E49)</f>
        <v/>
      </c>
      <c r="F47" s="148" t="str">
        <f>IF('Peticions Aules'!F49="","",'Peticions Aules'!F49)</f>
        <v/>
      </c>
      <c r="G47" s="148" t="str">
        <f>IF('Peticions Aules'!G49="","",'Peticions Aules'!G49)</f>
        <v/>
      </c>
      <c r="H47" s="148" t="str">
        <f>IF('Peticions Aules'!H49="","",'Peticions Aules'!H49)</f>
        <v/>
      </c>
      <c r="I47" s="148" t="str">
        <f>IF('Peticions Aules'!I49="","",'Peticions Aules'!I49)</f>
        <v/>
      </c>
      <c r="J47" s="149" t="str">
        <f>IF('Peticions Aules'!J49="","",'Peticions Aules'!J49)</f>
        <v/>
      </c>
      <c r="K47" s="150" t="str">
        <f>IF('Peticions Aules'!K49="","",'Peticions Aules'!K49)</f>
        <v/>
      </c>
      <c r="L47" s="151" t="str">
        <f>IF('Peticions Aules'!L49="","",'Peticions Aules'!L49)</f>
        <v/>
      </c>
      <c r="M47" s="151" t="str">
        <f>IF('Peticions Aules'!M49="","",'Peticions Aules'!M49)</f>
        <v/>
      </c>
      <c r="N47" s="152" t="str">
        <f>IF('Peticions Aules'!N49="","",'Peticions Aules'!N49)</f>
        <v/>
      </c>
      <c r="O47" s="156" t="str">
        <f>IF('Peticions Aules'!O49="","",'Peticions Aules'!O49)</f>
        <v/>
      </c>
      <c r="Q47" s="160">
        <f t="shared" si="0"/>
        <v>0</v>
      </c>
      <c r="R47" s="154">
        <f xml:space="preserve"> IF(Q47="",0,Calculs!$C$35*Q47)</f>
        <v>0</v>
      </c>
      <c r="S47" s="160">
        <f t="shared" si="1"/>
        <v>0</v>
      </c>
      <c r="T47" s="153" t="str">
        <f t="shared" si="2"/>
        <v/>
      </c>
      <c r="U47" s="153" t="str">
        <f t="shared" si="3"/>
        <v/>
      </c>
      <c r="V47" s="154">
        <f xml:space="preserve">  IF(T47&lt;&gt;"",IF(E47="",0,SUMIF(Calculs!$B$2:$B$19,T47,Calculs!$C$2:$C$19)*E47),0)</f>
        <v>0</v>
      </c>
      <c r="W47" s="160">
        <f t="shared" si="4"/>
        <v>0</v>
      </c>
      <c r="X47" s="154" t="str">
        <f t="shared" si="7"/>
        <v/>
      </c>
      <c r="Y47" s="154">
        <f xml:space="preserve"> IF(X47="", 0,IF(E47="",0, VLOOKUP(X47,Calculs!$B$25:$C$30,2,FALSE)*E47))</f>
        <v>0</v>
      </c>
      <c r="Z47" s="160">
        <f t="shared" si="5"/>
        <v>0</v>
      </c>
      <c r="AA47" s="154">
        <f xml:space="preserve">  IF(Z47="",0,Z47*Calculs!$C$32)</f>
        <v>0</v>
      </c>
      <c r="AC47" s="154">
        <f t="shared" si="6"/>
        <v>0</v>
      </c>
    </row>
    <row r="48" spans="1:29" s="153" customFormat="1" ht="12.75" customHeight="1" x14ac:dyDescent="0.2">
      <c r="A48" s="145" t="str">
        <f>IF('Peticions Aules'!A50="","",'Peticions Aules'!A50)</f>
        <v/>
      </c>
      <c r="B48" s="145" t="str">
        <f>IF('Peticions Aules'!B50="","",'Peticions Aules'!B50)</f>
        <v/>
      </c>
      <c r="C48" s="145" t="str">
        <f>IF('Peticions Aules'!C50="","",'Peticions Aules'!C50)</f>
        <v/>
      </c>
      <c r="D48" s="146" t="str">
        <f>IF('Peticions Aules'!D50="","",'Peticions Aules'!D50)</f>
        <v/>
      </c>
      <c r="E48" s="147" t="str">
        <f>IF('Peticions Aules'!E50="","",'Peticions Aules'!E50)</f>
        <v/>
      </c>
      <c r="F48" s="148" t="str">
        <f>IF('Peticions Aules'!F50="","",'Peticions Aules'!F50)</f>
        <v/>
      </c>
      <c r="G48" s="148" t="str">
        <f>IF('Peticions Aules'!G50="","",'Peticions Aules'!G50)</f>
        <v/>
      </c>
      <c r="H48" s="148" t="str">
        <f>IF('Peticions Aules'!H50="","",'Peticions Aules'!H50)</f>
        <v/>
      </c>
      <c r="I48" s="148" t="str">
        <f>IF('Peticions Aules'!I50="","",'Peticions Aules'!I50)</f>
        <v/>
      </c>
      <c r="J48" s="149" t="str">
        <f>IF('Peticions Aules'!J50="","",'Peticions Aules'!J50)</f>
        <v/>
      </c>
      <c r="K48" s="150" t="str">
        <f>IF('Peticions Aules'!K50="","",'Peticions Aules'!K50)</f>
        <v/>
      </c>
      <c r="L48" s="151" t="str">
        <f>IF('Peticions Aules'!L50="","",'Peticions Aules'!L50)</f>
        <v/>
      </c>
      <c r="M48" s="151" t="str">
        <f>IF('Peticions Aules'!M50="","",'Peticions Aules'!M50)</f>
        <v/>
      </c>
      <c r="N48" s="152" t="str">
        <f>IF('Peticions Aules'!N50="","",'Peticions Aules'!N50)</f>
        <v/>
      </c>
      <c r="O48" s="156" t="str">
        <f>IF('Peticions Aules'!O50="","",'Peticions Aules'!O50)</f>
        <v/>
      </c>
      <c r="Q48" s="160">
        <f t="shared" si="0"/>
        <v>0</v>
      </c>
      <c r="R48" s="154">
        <f xml:space="preserve"> IF(Q48="",0,Calculs!$C$35*Q48)</f>
        <v>0</v>
      </c>
      <c r="S48" s="160">
        <f t="shared" si="1"/>
        <v>0</v>
      </c>
      <c r="T48" s="153" t="str">
        <f t="shared" si="2"/>
        <v/>
      </c>
      <c r="U48" s="153" t="str">
        <f t="shared" si="3"/>
        <v/>
      </c>
      <c r="V48" s="154">
        <f xml:space="preserve">  IF(T48&lt;&gt;"",IF(E48="",0,SUMIF(Calculs!$B$2:$B$19,T48,Calculs!$C$2:$C$19)*E48),0)</f>
        <v>0</v>
      </c>
      <c r="W48" s="160">
        <f t="shared" si="4"/>
        <v>0</v>
      </c>
      <c r="X48" s="154" t="str">
        <f t="shared" si="7"/>
        <v/>
      </c>
      <c r="Y48" s="154">
        <f xml:space="preserve"> IF(X48="", 0,IF(E48="",0, VLOOKUP(X48,Calculs!$B$25:$C$30,2,FALSE)*E48))</f>
        <v>0</v>
      </c>
      <c r="Z48" s="160">
        <f t="shared" si="5"/>
        <v>0</v>
      </c>
      <c r="AA48" s="154">
        <f xml:space="preserve">  IF(Z48="",0,Z48*Calculs!$C$32)</f>
        <v>0</v>
      </c>
      <c r="AC48" s="154">
        <f t="shared" si="6"/>
        <v>0</v>
      </c>
    </row>
    <row r="49" spans="1:29" s="153" customFormat="1" ht="12.75" customHeight="1" x14ac:dyDescent="0.2">
      <c r="A49" s="145" t="str">
        <f>IF('Peticions Aules'!A51="","",'Peticions Aules'!A51)</f>
        <v/>
      </c>
      <c r="B49" s="145" t="str">
        <f>IF('Peticions Aules'!B51="","",'Peticions Aules'!B51)</f>
        <v/>
      </c>
      <c r="C49" s="145" t="str">
        <f>IF('Peticions Aules'!C51="","",'Peticions Aules'!C51)</f>
        <v/>
      </c>
      <c r="D49" s="146" t="str">
        <f>IF('Peticions Aules'!D51="","",'Peticions Aules'!D51)</f>
        <v/>
      </c>
      <c r="E49" s="147" t="str">
        <f>IF('Peticions Aules'!E51="","",'Peticions Aules'!E51)</f>
        <v/>
      </c>
      <c r="F49" s="148" t="str">
        <f>IF('Peticions Aules'!F51="","",'Peticions Aules'!F51)</f>
        <v/>
      </c>
      <c r="G49" s="148" t="str">
        <f>IF('Peticions Aules'!G51="","",'Peticions Aules'!G51)</f>
        <v/>
      </c>
      <c r="H49" s="148" t="str">
        <f>IF('Peticions Aules'!H51="","",'Peticions Aules'!H51)</f>
        <v/>
      </c>
      <c r="I49" s="148" t="str">
        <f>IF('Peticions Aules'!I51="","",'Peticions Aules'!I51)</f>
        <v/>
      </c>
      <c r="J49" s="149" t="str">
        <f>IF('Peticions Aules'!J51="","",'Peticions Aules'!J51)</f>
        <v/>
      </c>
      <c r="K49" s="150" t="str">
        <f>IF('Peticions Aules'!K51="","",'Peticions Aules'!K51)</f>
        <v/>
      </c>
      <c r="L49" s="151" t="str">
        <f>IF('Peticions Aules'!L51="","",'Peticions Aules'!L51)</f>
        <v/>
      </c>
      <c r="M49" s="151" t="str">
        <f>IF('Peticions Aules'!M51="","",'Peticions Aules'!M51)</f>
        <v/>
      </c>
      <c r="N49" s="152" t="str">
        <f>IF('Peticions Aules'!N51="","",'Peticions Aules'!N51)</f>
        <v/>
      </c>
      <c r="O49" s="156" t="str">
        <f>IF('Peticions Aules'!O51="","",'Peticions Aules'!O51)</f>
        <v/>
      </c>
      <c r="Q49" s="160">
        <f t="shared" si="0"/>
        <v>0</v>
      </c>
      <c r="R49" s="154">
        <f xml:space="preserve"> IF(Q49="",0,Calculs!$C$35*Q49)</f>
        <v>0</v>
      </c>
      <c r="S49" s="160">
        <f t="shared" si="1"/>
        <v>0</v>
      </c>
      <c r="T49" s="153" t="str">
        <f t="shared" si="2"/>
        <v/>
      </c>
      <c r="U49" s="153" t="str">
        <f t="shared" si="3"/>
        <v/>
      </c>
      <c r="V49" s="154">
        <f xml:space="preserve">  IF(T49&lt;&gt;"",IF(E49="",0,SUMIF(Calculs!$B$2:$B$19,T49,Calculs!$C$2:$C$19)*E49),0)</f>
        <v>0</v>
      </c>
      <c r="W49" s="160">
        <f t="shared" si="4"/>
        <v>0</v>
      </c>
      <c r="X49" s="154" t="str">
        <f t="shared" si="7"/>
        <v/>
      </c>
      <c r="Y49" s="154">
        <f xml:space="preserve"> IF(X49="", 0,IF(E49="",0, VLOOKUP(X49,Calculs!$B$25:$C$30,2,FALSE)*E49))</f>
        <v>0</v>
      </c>
      <c r="Z49" s="160">
        <f t="shared" si="5"/>
        <v>0</v>
      </c>
      <c r="AA49" s="154">
        <f xml:space="preserve">  IF(Z49="",0,Z49*Calculs!$C$32)</f>
        <v>0</v>
      </c>
      <c r="AC49" s="154">
        <f t="shared" si="6"/>
        <v>0</v>
      </c>
    </row>
    <row r="50" spans="1:29" s="153" customFormat="1" ht="12.75" customHeight="1" x14ac:dyDescent="0.2">
      <c r="A50" s="145" t="str">
        <f>IF('Peticions Aules'!A52="","",'Peticions Aules'!A52)</f>
        <v/>
      </c>
      <c r="B50" s="145" t="str">
        <f>IF('Peticions Aules'!B52="","",'Peticions Aules'!B52)</f>
        <v/>
      </c>
      <c r="C50" s="145" t="str">
        <f>IF('Peticions Aules'!C52="","",'Peticions Aules'!C52)</f>
        <v/>
      </c>
      <c r="D50" s="146" t="str">
        <f>IF('Peticions Aules'!D52="","",'Peticions Aules'!D52)</f>
        <v/>
      </c>
      <c r="E50" s="147" t="str">
        <f>IF('Peticions Aules'!E52="","",'Peticions Aules'!E52)</f>
        <v/>
      </c>
      <c r="F50" s="148" t="str">
        <f>IF('Peticions Aules'!F52="","",'Peticions Aules'!F52)</f>
        <v/>
      </c>
      <c r="G50" s="148" t="str">
        <f>IF('Peticions Aules'!G52="","",'Peticions Aules'!G52)</f>
        <v/>
      </c>
      <c r="H50" s="148" t="str">
        <f>IF('Peticions Aules'!H52="","",'Peticions Aules'!H52)</f>
        <v/>
      </c>
      <c r="I50" s="148" t="str">
        <f>IF('Peticions Aules'!I52="","",'Peticions Aules'!I52)</f>
        <v/>
      </c>
      <c r="J50" s="149" t="str">
        <f>IF('Peticions Aules'!J52="","",'Peticions Aules'!J52)</f>
        <v/>
      </c>
      <c r="K50" s="150" t="str">
        <f>IF('Peticions Aules'!K52="","",'Peticions Aules'!K52)</f>
        <v/>
      </c>
      <c r="L50" s="151" t="str">
        <f>IF('Peticions Aules'!L52="","",'Peticions Aules'!L52)</f>
        <v/>
      </c>
      <c r="M50" s="151" t="str">
        <f>IF('Peticions Aules'!M52="","",'Peticions Aules'!M52)</f>
        <v/>
      </c>
      <c r="N50" s="152" t="str">
        <f>IF('Peticions Aules'!N52="","",'Peticions Aules'!N52)</f>
        <v/>
      </c>
      <c r="O50" s="156" t="str">
        <f>IF('Peticions Aules'!O52="","",'Peticions Aules'!O52)</f>
        <v/>
      </c>
      <c r="Q50" s="160">
        <f t="shared" si="0"/>
        <v>0</v>
      </c>
      <c r="R50" s="154">
        <f xml:space="preserve"> IF(Q50="",0,Calculs!$C$35*Q50)</f>
        <v>0</v>
      </c>
      <c r="S50" s="160">
        <f t="shared" si="1"/>
        <v>0</v>
      </c>
      <c r="T50" s="153" t="str">
        <f t="shared" si="2"/>
        <v/>
      </c>
      <c r="U50" s="153" t="str">
        <f t="shared" si="3"/>
        <v/>
      </c>
      <c r="V50" s="154">
        <f xml:space="preserve">  IF(T50&lt;&gt;"",IF(E50="",0,SUMIF(Calculs!$B$2:$B$19,T50,Calculs!$C$2:$C$19)*E50),0)</f>
        <v>0</v>
      </c>
      <c r="W50" s="160">
        <f t="shared" si="4"/>
        <v>0</v>
      </c>
      <c r="X50" s="154" t="str">
        <f t="shared" si="7"/>
        <v/>
      </c>
      <c r="Y50" s="154">
        <f xml:space="preserve"> IF(X50="", 0,IF(E50="",0, VLOOKUP(X50,Calculs!$B$25:$C$30,2,FALSE)*E50))</f>
        <v>0</v>
      </c>
      <c r="Z50" s="160">
        <f t="shared" si="5"/>
        <v>0</v>
      </c>
      <c r="AA50" s="154">
        <f xml:space="preserve">  IF(Z50="",0,Z50*Calculs!$C$32)</f>
        <v>0</v>
      </c>
      <c r="AC50" s="154">
        <f t="shared" si="6"/>
        <v>0</v>
      </c>
    </row>
    <row r="51" spans="1:29" s="153" customFormat="1" ht="12.75" customHeight="1" x14ac:dyDescent="0.2">
      <c r="A51" s="145" t="str">
        <f>IF('Peticions Aules'!A53="","",'Peticions Aules'!A53)</f>
        <v/>
      </c>
      <c r="B51" s="145" t="str">
        <f>IF('Peticions Aules'!B53="","",'Peticions Aules'!B53)</f>
        <v/>
      </c>
      <c r="C51" s="145" t="str">
        <f>IF('Peticions Aules'!C53="","",'Peticions Aules'!C53)</f>
        <v/>
      </c>
      <c r="D51" s="146" t="str">
        <f>IF('Peticions Aules'!D53="","",'Peticions Aules'!D53)</f>
        <v/>
      </c>
      <c r="E51" s="147" t="str">
        <f>IF('Peticions Aules'!E53="","",'Peticions Aules'!E53)</f>
        <v/>
      </c>
      <c r="F51" s="148" t="str">
        <f>IF('Peticions Aules'!F53="","",'Peticions Aules'!F53)</f>
        <v/>
      </c>
      <c r="G51" s="148" t="str">
        <f>IF('Peticions Aules'!G53="","",'Peticions Aules'!G53)</f>
        <v/>
      </c>
      <c r="H51" s="148" t="str">
        <f>IF('Peticions Aules'!H53="","",'Peticions Aules'!H53)</f>
        <v/>
      </c>
      <c r="I51" s="148" t="str">
        <f>IF('Peticions Aules'!I53="","",'Peticions Aules'!I53)</f>
        <v/>
      </c>
      <c r="J51" s="149" t="str">
        <f>IF('Peticions Aules'!J53="","",'Peticions Aules'!J53)</f>
        <v/>
      </c>
      <c r="K51" s="150" t="str">
        <f>IF('Peticions Aules'!K53="","",'Peticions Aules'!K53)</f>
        <v/>
      </c>
      <c r="L51" s="151" t="str">
        <f>IF('Peticions Aules'!L53="","",'Peticions Aules'!L53)</f>
        <v/>
      </c>
      <c r="M51" s="151" t="str">
        <f>IF('Peticions Aules'!M53="","",'Peticions Aules'!M53)</f>
        <v/>
      </c>
      <c r="N51" s="152" t="str">
        <f>IF('Peticions Aules'!N53="","",'Peticions Aules'!N53)</f>
        <v/>
      </c>
      <c r="O51" s="156" t="str">
        <f>IF('Peticions Aules'!O53="","",'Peticions Aules'!O53)</f>
        <v/>
      </c>
      <c r="Q51" s="160">
        <f t="shared" si="0"/>
        <v>0</v>
      </c>
      <c r="R51" s="154">
        <f xml:space="preserve"> IF(Q51="",0,Calculs!$C$35*Q51)</f>
        <v>0</v>
      </c>
      <c r="S51" s="160">
        <f t="shared" si="1"/>
        <v>0</v>
      </c>
      <c r="T51" s="153" t="str">
        <f t="shared" si="2"/>
        <v/>
      </c>
      <c r="U51" s="153" t="str">
        <f t="shared" si="3"/>
        <v/>
      </c>
      <c r="V51" s="154">
        <f xml:space="preserve">  IF(T51&lt;&gt;"",IF(E51="",0,SUMIF(Calculs!$B$2:$B$19,T51,Calculs!$C$2:$C$19)*E51),0)</f>
        <v>0</v>
      </c>
      <c r="W51" s="160">
        <f t="shared" si="4"/>
        <v>0</v>
      </c>
      <c r="X51" s="154" t="str">
        <f t="shared" si="7"/>
        <v/>
      </c>
      <c r="Y51" s="154">
        <f xml:space="preserve"> IF(X51="", 0,IF(E51="",0, VLOOKUP(X51,Calculs!$B$25:$C$30,2,FALSE)*E51))</f>
        <v>0</v>
      </c>
      <c r="Z51" s="160">
        <f t="shared" si="5"/>
        <v>0</v>
      </c>
      <c r="AA51" s="154">
        <f xml:space="preserve">  IF(Z51="",0,Z51*Calculs!$C$32)</f>
        <v>0</v>
      </c>
      <c r="AC51" s="154">
        <f t="shared" si="6"/>
        <v>0</v>
      </c>
    </row>
    <row r="52" spans="1:29" s="153" customFormat="1" ht="12.75" customHeight="1" x14ac:dyDescent="0.2">
      <c r="A52" s="145" t="str">
        <f>IF('Peticions Aules'!A54="","",'Peticions Aules'!A54)</f>
        <v/>
      </c>
      <c r="B52" s="145" t="str">
        <f>IF('Peticions Aules'!B54="","",'Peticions Aules'!B54)</f>
        <v/>
      </c>
      <c r="C52" s="145" t="str">
        <f>IF('Peticions Aules'!C54="","",'Peticions Aules'!C54)</f>
        <v/>
      </c>
      <c r="D52" s="146" t="str">
        <f>IF('Peticions Aules'!D54="","",'Peticions Aules'!D54)</f>
        <v/>
      </c>
      <c r="E52" s="147" t="str">
        <f>IF('Peticions Aules'!E54="","",'Peticions Aules'!E54)</f>
        <v/>
      </c>
      <c r="F52" s="148" t="str">
        <f>IF('Peticions Aules'!F54="","",'Peticions Aules'!F54)</f>
        <v/>
      </c>
      <c r="G52" s="148" t="str">
        <f>IF('Peticions Aules'!G54="","",'Peticions Aules'!G54)</f>
        <v/>
      </c>
      <c r="H52" s="148" t="str">
        <f>IF('Peticions Aules'!H54="","",'Peticions Aules'!H54)</f>
        <v/>
      </c>
      <c r="I52" s="148" t="str">
        <f>IF('Peticions Aules'!I54="","",'Peticions Aules'!I54)</f>
        <v/>
      </c>
      <c r="J52" s="149" t="str">
        <f>IF('Peticions Aules'!J54="","",'Peticions Aules'!J54)</f>
        <v/>
      </c>
      <c r="K52" s="150" t="str">
        <f>IF('Peticions Aules'!K54="","",'Peticions Aules'!K54)</f>
        <v/>
      </c>
      <c r="L52" s="151" t="str">
        <f>IF('Peticions Aules'!L54="","",'Peticions Aules'!L54)</f>
        <v/>
      </c>
      <c r="M52" s="151" t="str">
        <f>IF('Peticions Aules'!M54="","",'Peticions Aules'!M54)</f>
        <v/>
      </c>
      <c r="N52" s="152" t="str">
        <f>IF('Peticions Aules'!N54="","",'Peticions Aules'!N54)</f>
        <v/>
      </c>
      <c r="O52" s="156" t="str">
        <f>IF('Peticions Aules'!O54="","",'Peticions Aules'!O54)</f>
        <v/>
      </c>
      <c r="Q52" s="160">
        <f t="shared" si="0"/>
        <v>0</v>
      </c>
      <c r="R52" s="154">
        <f xml:space="preserve"> IF(Q52="",0,Calculs!$C$35*Q52)</f>
        <v>0</v>
      </c>
      <c r="S52" s="160">
        <f t="shared" si="1"/>
        <v>0</v>
      </c>
      <c r="T52" s="153" t="str">
        <f t="shared" si="2"/>
        <v/>
      </c>
      <c r="U52" s="153" t="str">
        <f t="shared" si="3"/>
        <v/>
      </c>
      <c r="V52" s="154">
        <f xml:space="preserve">  IF(T52&lt;&gt;"",IF(E52="",0,SUMIF(Calculs!$B$2:$B$19,T52,Calculs!$C$2:$C$19)*E52),0)</f>
        <v>0</v>
      </c>
      <c r="W52" s="160">
        <f t="shared" si="4"/>
        <v>0</v>
      </c>
      <c r="X52" s="154" t="str">
        <f t="shared" si="7"/>
        <v/>
      </c>
      <c r="Y52" s="154">
        <f xml:space="preserve"> IF(X52="", 0,IF(E52="",0, VLOOKUP(X52,Calculs!$B$25:$C$30,2,FALSE)*E52))</f>
        <v>0</v>
      </c>
      <c r="Z52" s="160">
        <f t="shared" si="5"/>
        <v>0</v>
      </c>
      <c r="AA52" s="154">
        <f xml:space="preserve">  IF(Z52="",0,Z52*Calculs!$C$32)</f>
        <v>0</v>
      </c>
      <c r="AC52" s="154">
        <f t="shared" si="6"/>
        <v>0</v>
      </c>
    </row>
    <row r="53" spans="1:29" s="153" customFormat="1" ht="12.75" customHeight="1" x14ac:dyDescent="0.2">
      <c r="A53" s="145" t="str">
        <f>IF('Peticions Aules'!A55="","",'Peticions Aules'!A55)</f>
        <v/>
      </c>
      <c r="B53" s="145" t="str">
        <f>IF('Peticions Aules'!B55="","",'Peticions Aules'!B55)</f>
        <v/>
      </c>
      <c r="C53" s="145" t="str">
        <f>IF('Peticions Aules'!C55="","",'Peticions Aules'!C55)</f>
        <v/>
      </c>
      <c r="D53" s="146" t="str">
        <f>IF('Peticions Aules'!D55="","",'Peticions Aules'!D55)</f>
        <v/>
      </c>
      <c r="E53" s="147" t="str">
        <f>IF('Peticions Aules'!E55="","",'Peticions Aules'!E55)</f>
        <v/>
      </c>
      <c r="F53" s="148" t="str">
        <f>IF('Peticions Aules'!F55="","",'Peticions Aules'!F55)</f>
        <v/>
      </c>
      <c r="G53" s="148" t="str">
        <f>IF('Peticions Aules'!G55="","",'Peticions Aules'!G55)</f>
        <v/>
      </c>
      <c r="H53" s="148" t="str">
        <f>IF('Peticions Aules'!H55="","",'Peticions Aules'!H55)</f>
        <v/>
      </c>
      <c r="I53" s="148" t="str">
        <f>IF('Peticions Aules'!I55="","",'Peticions Aules'!I55)</f>
        <v/>
      </c>
      <c r="J53" s="149" t="str">
        <f>IF('Peticions Aules'!J55="","",'Peticions Aules'!J55)</f>
        <v/>
      </c>
      <c r="K53" s="150" t="str">
        <f>IF('Peticions Aules'!K55="","",'Peticions Aules'!K55)</f>
        <v/>
      </c>
      <c r="L53" s="151" t="str">
        <f>IF('Peticions Aules'!L55="","",'Peticions Aules'!L55)</f>
        <v/>
      </c>
      <c r="M53" s="151" t="str">
        <f>IF('Peticions Aules'!M55="","",'Peticions Aules'!M55)</f>
        <v/>
      </c>
      <c r="N53" s="152" t="str">
        <f>IF('Peticions Aules'!N55="","",'Peticions Aules'!N55)</f>
        <v/>
      </c>
      <c r="O53" s="156" t="str">
        <f>IF('Peticions Aules'!O55="","",'Peticions Aules'!O55)</f>
        <v/>
      </c>
      <c r="Q53" s="160">
        <f t="shared" si="0"/>
        <v>0</v>
      </c>
      <c r="R53" s="154">
        <f xml:space="preserve"> IF(Q53="",0,Calculs!$C$35*Q53)</f>
        <v>0</v>
      </c>
      <c r="S53" s="160">
        <f t="shared" si="1"/>
        <v>0</v>
      </c>
      <c r="T53" s="153" t="str">
        <f t="shared" si="2"/>
        <v/>
      </c>
      <c r="U53" s="153" t="str">
        <f t="shared" si="3"/>
        <v/>
      </c>
      <c r="V53" s="154">
        <f xml:space="preserve">  IF(T53&lt;&gt;"",IF(E53="",0,SUMIF(Calculs!$B$2:$B$19,T53,Calculs!$C$2:$C$19)*E53),0)</f>
        <v>0</v>
      </c>
      <c r="W53" s="160">
        <f t="shared" si="4"/>
        <v>0</v>
      </c>
      <c r="X53" s="154" t="str">
        <f t="shared" si="7"/>
        <v/>
      </c>
      <c r="Y53" s="154">
        <f xml:space="preserve"> IF(X53="", 0,IF(E53="",0, VLOOKUP(X53,Calculs!$B$25:$C$30,2,FALSE)*E53))</f>
        <v>0</v>
      </c>
      <c r="Z53" s="160">
        <f t="shared" si="5"/>
        <v>0</v>
      </c>
      <c r="AA53" s="154">
        <f xml:space="preserve">  IF(Z53="",0,Z53*Calculs!$C$32)</f>
        <v>0</v>
      </c>
      <c r="AC53" s="154">
        <f t="shared" si="6"/>
        <v>0</v>
      </c>
    </row>
    <row r="54" spans="1:29" s="153" customFormat="1" ht="12.75" customHeight="1" x14ac:dyDescent="0.2">
      <c r="A54" s="145" t="str">
        <f>IF('Peticions Aules'!A56="","",'Peticions Aules'!A56)</f>
        <v/>
      </c>
      <c r="B54" s="145" t="str">
        <f>IF('Peticions Aules'!B56="","",'Peticions Aules'!B56)</f>
        <v/>
      </c>
      <c r="C54" s="145" t="str">
        <f>IF('Peticions Aules'!C56="","",'Peticions Aules'!C56)</f>
        <v/>
      </c>
      <c r="D54" s="146" t="str">
        <f>IF('Peticions Aules'!D56="","",'Peticions Aules'!D56)</f>
        <v/>
      </c>
      <c r="E54" s="147" t="str">
        <f>IF('Peticions Aules'!E56="","",'Peticions Aules'!E56)</f>
        <v/>
      </c>
      <c r="F54" s="148" t="str">
        <f>IF('Peticions Aules'!F56="","",'Peticions Aules'!F56)</f>
        <v/>
      </c>
      <c r="G54" s="148" t="str">
        <f>IF('Peticions Aules'!G56="","",'Peticions Aules'!G56)</f>
        <v/>
      </c>
      <c r="H54" s="148" t="str">
        <f>IF('Peticions Aules'!H56="","",'Peticions Aules'!H56)</f>
        <v/>
      </c>
      <c r="I54" s="148" t="str">
        <f>IF('Peticions Aules'!I56="","",'Peticions Aules'!I56)</f>
        <v/>
      </c>
      <c r="J54" s="149" t="str">
        <f>IF('Peticions Aules'!J56="","",'Peticions Aules'!J56)</f>
        <v/>
      </c>
      <c r="K54" s="150" t="str">
        <f>IF('Peticions Aules'!K56="","",'Peticions Aules'!K56)</f>
        <v/>
      </c>
      <c r="L54" s="151" t="str">
        <f>IF('Peticions Aules'!L56="","",'Peticions Aules'!L56)</f>
        <v/>
      </c>
      <c r="M54" s="151" t="str">
        <f>IF('Peticions Aules'!M56="","",'Peticions Aules'!M56)</f>
        <v/>
      </c>
      <c r="N54" s="152" t="str">
        <f>IF('Peticions Aules'!N56="","",'Peticions Aules'!N56)</f>
        <v/>
      </c>
      <c r="O54" s="156" t="str">
        <f>IF('Peticions Aules'!O56="","",'Peticions Aules'!O56)</f>
        <v/>
      </c>
      <c r="Q54" s="160">
        <f t="shared" si="0"/>
        <v>0</v>
      </c>
      <c r="R54" s="154">
        <f xml:space="preserve"> IF(Q54="",0,Calculs!$C$35*Q54)</f>
        <v>0</v>
      </c>
      <c r="S54" s="160">
        <f t="shared" si="1"/>
        <v>0</v>
      </c>
      <c r="T54" s="153" t="str">
        <f t="shared" si="2"/>
        <v/>
      </c>
      <c r="U54" s="153" t="str">
        <f t="shared" si="3"/>
        <v/>
      </c>
      <c r="V54" s="154">
        <f xml:space="preserve">  IF(T54&lt;&gt;"",IF(E54="",0,SUMIF(Calculs!$B$2:$B$19,T54,Calculs!$C$2:$C$19)*E54),0)</f>
        <v>0</v>
      </c>
      <c r="W54" s="160">
        <f t="shared" si="4"/>
        <v>0</v>
      </c>
      <c r="X54" s="154" t="str">
        <f t="shared" si="7"/>
        <v/>
      </c>
      <c r="Y54" s="154">
        <f xml:space="preserve"> IF(X54="", 0,IF(E54="",0, VLOOKUP(X54,Calculs!$B$25:$C$30,2,FALSE)*E54))</f>
        <v>0</v>
      </c>
      <c r="Z54" s="160">
        <f t="shared" si="5"/>
        <v>0</v>
      </c>
      <c r="AA54" s="154">
        <f xml:space="preserve">  IF(Z54="",0,Z54*Calculs!$C$32)</f>
        <v>0</v>
      </c>
      <c r="AC54" s="154">
        <f t="shared" si="6"/>
        <v>0</v>
      </c>
    </row>
    <row r="55" spans="1:29" s="153" customFormat="1" ht="12.75" customHeight="1" x14ac:dyDescent="0.2">
      <c r="A55" s="145" t="str">
        <f>IF('Peticions Aules'!A57="","",'Peticions Aules'!A57)</f>
        <v/>
      </c>
      <c r="B55" s="145" t="str">
        <f>IF('Peticions Aules'!B57="","",'Peticions Aules'!B57)</f>
        <v/>
      </c>
      <c r="C55" s="145" t="str">
        <f>IF('Peticions Aules'!C57="","",'Peticions Aules'!C57)</f>
        <v/>
      </c>
      <c r="D55" s="146" t="str">
        <f>IF('Peticions Aules'!D57="","",'Peticions Aules'!D57)</f>
        <v/>
      </c>
      <c r="E55" s="147" t="str">
        <f>IF('Peticions Aules'!E57="","",'Peticions Aules'!E57)</f>
        <v/>
      </c>
      <c r="F55" s="148" t="str">
        <f>IF('Peticions Aules'!F57="","",'Peticions Aules'!F57)</f>
        <v/>
      </c>
      <c r="G55" s="148" t="str">
        <f>IF('Peticions Aules'!G57="","",'Peticions Aules'!G57)</f>
        <v/>
      </c>
      <c r="H55" s="148" t="str">
        <f>IF('Peticions Aules'!H57="","",'Peticions Aules'!H57)</f>
        <v/>
      </c>
      <c r="I55" s="148" t="str">
        <f>IF('Peticions Aules'!I57="","",'Peticions Aules'!I57)</f>
        <v/>
      </c>
      <c r="J55" s="149" t="str">
        <f>IF('Peticions Aules'!J57="","",'Peticions Aules'!J57)</f>
        <v/>
      </c>
      <c r="K55" s="150" t="str">
        <f>IF('Peticions Aules'!K57="","",'Peticions Aules'!K57)</f>
        <v/>
      </c>
      <c r="L55" s="151" t="str">
        <f>IF('Peticions Aules'!L57="","",'Peticions Aules'!L57)</f>
        <v/>
      </c>
      <c r="M55" s="151" t="str">
        <f>IF('Peticions Aules'!M57="","",'Peticions Aules'!M57)</f>
        <v/>
      </c>
      <c r="N55" s="152" t="str">
        <f>IF('Peticions Aules'!N57="","",'Peticions Aules'!N57)</f>
        <v/>
      </c>
      <c r="O55" s="156" t="str">
        <f>IF('Peticions Aules'!O57="","",'Peticions Aules'!O57)</f>
        <v/>
      </c>
      <c r="Q55" s="160">
        <f t="shared" si="0"/>
        <v>0</v>
      </c>
      <c r="R55" s="154">
        <f xml:space="preserve"> IF(Q55="",0,Calculs!$C$35*Q55)</f>
        <v>0</v>
      </c>
      <c r="S55" s="160">
        <f t="shared" si="1"/>
        <v>0</v>
      </c>
      <c r="T55" s="153" t="str">
        <f t="shared" si="2"/>
        <v/>
      </c>
      <c r="U55" s="153" t="str">
        <f t="shared" si="3"/>
        <v/>
      </c>
      <c r="V55" s="154">
        <f xml:space="preserve">  IF(T55&lt;&gt;"",IF(E55="",0,SUMIF(Calculs!$B$2:$B$19,T55,Calculs!$C$2:$C$19)*E55),0)</f>
        <v>0</v>
      </c>
      <c r="W55" s="160">
        <f t="shared" si="4"/>
        <v>0</v>
      </c>
      <c r="X55" s="154" t="str">
        <f t="shared" si="7"/>
        <v/>
      </c>
      <c r="Y55" s="154">
        <f xml:space="preserve"> IF(X55="", 0,IF(E55="",0, VLOOKUP(X55,Calculs!$B$25:$C$30,2,FALSE)*E55))</f>
        <v>0</v>
      </c>
      <c r="Z55" s="160">
        <f t="shared" si="5"/>
        <v>0</v>
      </c>
      <c r="AA55" s="154">
        <f xml:space="preserve">  IF(Z55="",0,Z55*Calculs!$C$32)</f>
        <v>0</v>
      </c>
      <c r="AC55" s="154">
        <f t="shared" si="6"/>
        <v>0</v>
      </c>
    </row>
    <row r="56" spans="1:29" s="153" customFormat="1" ht="12.75" customHeight="1" x14ac:dyDescent="0.2">
      <c r="A56" s="145" t="str">
        <f>IF('Peticions Aules'!A58="","",'Peticions Aules'!A58)</f>
        <v/>
      </c>
      <c r="B56" s="145" t="str">
        <f>IF('Peticions Aules'!B58="","",'Peticions Aules'!B58)</f>
        <v/>
      </c>
      <c r="C56" s="145" t="str">
        <f>IF('Peticions Aules'!C58="","",'Peticions Aules'!C58)</f>
        <v/>
      </c>
      <c r="D56" s="146" t="str">
        <f>IF('Peticions Aules'!D58="","",'Peticions Aules'!D58)</f>
        <v/>
      </c>
      <c r="E56" s="147" t="str">
        <f>IF('Peticions Aules'!E58="","",'Peticions Aules'!E58)</f>
        <v/>
      </c>
      <c r="F56" s="148" t="str">
        <f>IF('Peticions Aules'!F58="","",'Peticions Aules'!F58)</f>
        <v/>
      </c>
      <c r="G56" s="148" t="str">
        <f>IF('Peticions Aules'!G58="","",'Peticions Aules'!G58)</f>
        <v/>
      </c>
      <c r="H56" s="148" t="str">
        <f>IF('Peticions Aules'!H58="","",'Peticions Aules'!H58)</f>
        <v/>
      </c>
      <c r="I56" s="148" t="str">
        <f>IF('Peticions Aules'!I58="","",'Peticions Aules'!I58)</f>
        <v/>
      </c>
      <c r="J56" s="149" t="str">
        <f>IF('Peticions Aules'!J58="","",'Peticions Aules'!J58)</f>
        <v/>
      </c>
      <c r="K56" s="150" t="str">
        <f>IF('Peticions Aules'!K58="","",'Peticions Aules'!K58)</f>
        <v/>
      </c>
      <c r="L56" s="151" t="str">
        <f>IF('Peticions Aules'!L58="","",'Peticions Aules'!L58)</f>
        <v/>
      </c>
      <c r="M56" s="151" t="str">
        <f>IF('Peticions Aules'!M58="","",'Peticions Aules'!M58)</f>
        <v/>
      </c>
      <c r="N56" s="152" t="str">
        <f>IF('Peticions Aules'!N58="","",'Peticions Aules'!N58)</f>
        <v/>
      </c>
      <c r="O56" s="156" t="str">
        <f>IF('Peticions Aules'!O58="","",'Peticions Aules'!O58)</f>
        <v/>
      </c>
      <c r="Q56" s="160">
        <f t="shared" si="0"/>
        <v>0</v>
      </c>
      <c r="R56" s="154">
        <f xml:space="preserve"> IF(Q56="",0,Calculs!$C$35*Q56)</f>
        <v>0</v>
      </c>
      <c r="S56" s="160">
        <f t="shared" si="1"/>
        <v>0</v>
      </c>
      <c r="T56" s="153" t="str">
        <f t="shared" si="2"/>
        <v/>
      </c>
      <c r="U56" s="153" t="str">
        <f t="shared" si="3"/>
        <v/>
      </c>
      <c r="V56" s="154">
        <f xml:space="preserve">  IF(T56&lt;&gt;"",IF(E56="",0,SUMIF(Calculs!$B$2:$B$19,T56,Calculs!$C$2:$C$19)*E56),0)</f>
        <v>0</v>
      </c>
      <c r="W56" s="160">
        <f t="shared" si="4"/>
        <v>0</v>
      </c>
      <c r="X56" s="154" t="str">
        <f t="shared" si="7"/>
        <v/>
      </c>
      <c r="Y56" s="154">
        <f xml:space="preserve"> IF(X56="", 0,IF(E56="",0, VLOOKUP(X56,Calculs!$B$25:$C$30,2,FALSE)*E56))</f>
        <v>0</v>
      </c>
      <c r="Z56" s="160">
        <f t="shared" si="5"/>
        <v>0</v>
      </c>
      <c r="AA56" s="154">
        <f xml:space="preserve">  IF(Z56="",0,Z56*Calculs!$C$32)</f>
        <v>0</v>
      </c>
      <c r="AC56" s="154">
        <f t="shared" si="6"/>
        <v>0</v>
      </c>
    </row>
    <row r="57" spans="1:29" s="153" customFormat="1" ht="12.75" customHeight="1" x14ac:dyDescent="0.2">
      <c r="A57" s="145" t="str">
        <f>IF('Peticions Aules'!A59="","",'Peticions Aules'!A59)</f>
        <v/>
      </c>
      <c r="B57" s="145" t="str">
        <f>IF('Peticions Aules'!B59="","",'Peticions Aules'!B59)</f>
        <v/>
      </c>
      <c r="C57" s="145" t="str">
        <f>IF('Peticions Aules'!C59="","",'Peticions Aules'!C59)</f>
        <v/>
      </c>
      <c r="D57" s="146" t="str">
        <f>IF('Peticions Aules'!D59="","",'Peticions Aules'!D59)</f>
        <v/>
      </c>
      <c r="E57" s="147" t="str">
        <f>IF('Peticions Aules'!E59="","",'Peticions Aules'!E59)</f>
        <v/>
      </c>
      <c r="F57" s="148" t="str">
        <f>IF('Peticions Aules'!F59="","",'Peticions Aules'!F59)</f>
        <v/>
      </c>
      <c r="G57" s="148" t="str">
        <f>IF('Peticions Aules'!G59="","",'Peticions Aules'!G59)</f>
        <v/>
      </c>
      <c r="H57" s="148" t="str">
        <f>IF('Peticions Aules'!H59="","",'Peticions Aules'!H59)</f>
        <v/>
      </c>
      <c r="I57" s="148" t="str">
        <f>IF('Peticions Aules'!I59="","",'Peticions Aules'!I59)</f>
        <v/>
      </c>
      <c r="J57" s="149" t="str">
        <f>IF('Peticions Aules'!J59="","",'Peticions Aules'!J59)</f>
        <v/>
      </c>
      <c r="K57" s="150" t="str">
        <f>IF('Peticions Aules'!K59="","",'Peticions Aules'!K59)</f>
        <v/>
      </c>
      <c r="L57" s="151" t="str">
        <f>IF('Peticions Aules'!L59="","",'Peticions Aules'!L59)</f>
        <v/>
      </c>
      <c r="M57" s="151" t="str">
        <f>IF('Peticions Aules'!M59="","",'Peticions Aules'!M59)</f>
        <v/>
      </c>
      <c r="N57" s="152" t="str">
        <f>IF('Peticions Aules'!N59="","",'Peticions Aules'!N59)</f>
        <v/>
      </c>
      <c r="O57" s="156" t="str">
        <f>IF('Peticions Aules'!O59="","",'Peticions Aules'!O59)</f>
        <v/>
      </c>
      <c r="Q57" s="160">
        <f t="shared" si="0"/>
        <v>0</v>
      </c>
      <c r="R57" s="154">
        <f xml:space="preserve"> IF(Q57="",0,Calculs!$C$35*Q57)</f>
        <v>0</v>
      </c>
      <c r="S57" s="160">
        <f t="shared" si="1"/>
        <v>0</v>
      </c>
      <c r="T57" s="153" t="str">
        <f t="shared" si="2"/>
        <v/>
      </c>
      <c r="U57" s="153" t="str">
        <f t="shared" si="3"/>
        <v/>
      </c>
      <c r="V57" s="154">
        <f xml:space="preserve">  IF(T57&lt;&gt;"",IF(E57="",0,SUMIF(Calculs!$B$2:$B$19,T57,Calculs!$C$2:$C$19)*E57),0)</f>
        <v>0</v>
      </c>
      <c r="W57" s="160">
        <f t="shared" si="4"/>
        <v>0</v>
      </c>
      <c r="X57" s="154" t="str">
        <f t="shared" si="7"/>
        <v/>
      </c>
      <c r="Y57" s="154">
        <f xml:space="preserve"> IF(X57="", 0,IF(E57="",0, VLOOKUP(X57,Calculs!$B$25:$C$30,2,FALSE)*E57))</f>
        <v>0</v>
      </c>
      <c r="Z57" s="160">
        <f t="shared" si="5"/>
        <v>0</v>
      </c>
      <c r="AA57" s="154">
        <f xml:space="preserve">  IF(Z57="",0,Z57*Calculs!$C$32)</f>
        <v>0</v>
      </c>
      <c r="AC57" s="154">
        <f t="shared" si="6"/>
        <v>0</v>
      </c>
    </row>
    <row r="58" spans="1:29" s="153" customFormat="1" ht="12.75" customHeight="1" x14ac:dyDescent="0.2">
      <c r="A58" s="145" t="str">
        <f>IF('Peticions Aules'!A60="","",'Peticions Aules'!A60)</f>
        <v/>
      </c>
      <c r="B58" s="145" t="str">
        <f>IF('Peticions Aules'!B60="","",'Peticions Aules'!B60)</f>
        <v/>
      </c>
      <c r="C58" s="145" t="str">
        <f>IF('Peticions Aules'!C60="","",'Peticions Aules'!C60)</f>
        <v/>
      </c>
      <c r="D58" s="146" t="str">
        <f>IF('Peticions Aules'!D60="","",'Peticions Aules'!D60)</f>
        <v/>
      </c>
      <c r="E58" s="147" t="str">
        <f>IF('Peticions Aules'!E60="","",'Peticions Aules'!E60)</f>
        <v/>
      </c>
      <c r="F58" s="148" t="str">
        <f>IF('Peticions Aules'!F60="","",'Peticions Aules'!F60)</f>
        <v/>
      </c>
      <c r="G58" s="148" t="str">
        <f>IF('Peticions Aules'!G60="","",'Peticions Aules'!G60)</f>
        <v/>
      </c>
      <c r="H58" s="148" t="str">
        <f>IF('Peticions Aules'!H60="","",'Peticions Aules'!H60)</f>
        <v/>
      </c>
      <c r="I58" s="148" t="str">
        <f>IF('Peticions Aules'!I60="","",'Peticions Aules'!I60)</f>
        <v/>
      </c>
      <c r="J58" s="149" t="str">
        <f>IF('Peticions Aules'!J60="","",'Peticions Aules'!J60)</f>
        <v/>
      </c>
      <c r="K58" s="150" t="str">
        <f>IF('Peticions Aules'!K60="","",'Peticions Aules'!K60)</f>
        <v/>
      </c>
      <c r="L58" s="151" t="str">
        <f>IF('Peticions Aules'!L60="","",'Peticions Aules'!L60)</f>
        <v/>
      </c>
      <c r="M58" s="151" t="str">
        <f>IF('Peticions Aules'!M60="","",'Peticions Aules'!M60)</f>
        <v/>
      </c>
      <c r="N58" s="152" t="str">
        <f>IF('Peticions Aules'!N60="","",'Peticions Aules'!N60)</f>
        <v/>
      </c>
      <c r="O58" s="156" t="str">
        <f>IF('Peticions Aules'!O60="","",'Peticions Aules'!O60)</f>
        <v/>
      </c>
      <c r="Q58" s="160">
        <f t="shared" si="0"/>
        <v>0</v>
      </c>
      <c r="R58" s="154">
        <f xml:space="preserve"> IF(Q58="",0,Calculs!$C$35*Q58)</f>
        <v>0</v>
      </c>
      <c r="S58" s="160">
        <f t="shared" si="1"/>
        <v>0</v>
      </c>
      <c r="T58" s="153" t="str">
        <f t="shared" si="2"/>
        <v/>
      </c>
      <c r="U58" s="153" t="str">
        <f t="shared" si="3"/>
        <v/>
      </c>
      <c r="V58" s="154">
        <f xml:space="preserve">  IF(T58&lt;&gt;"",IF(E58="",0,SUMIF(Calculs!$B$2:$B$19,T58,Calculs!$C$2:$C$19)*E58),0)</f>
        <v>0</v>
      </c>
      <c r="W58" s="160">
        <f t="shared" si="4"/>
        <v>0</v>
      </c>
      <c r="X58" s="154" t="str">
        <f t="shared" si="7"/>
        <v/>
      </c>
      <c r="Y58" s="154">
        <f xml:space="preserve"> IF(X58="", 0,IF(E58="",0, VLOOKUP(X58,Calculs!$B$25:$C$30,2,FALSE)*E58))</f>
        <v>0</v>
      </c>
      <c r="Z58" s="160">
        <f t="shared" si="5"/>
        <v>0</v>
      </c>
      <c r="AA58" s="154">
        <f xml:space="preserve">  IF(Z58="",0,Z58*Calculs!$C$32)</f>
        <v>0</v>
      </c>
      <c r="AC58" s="154">
        <f t="shared" si="6"/>
        <v>0</v>
      </c>
    </row>
    <row r="59" spans="1:29" s="153" customFormat="1" ht="12.75" customHeight="1" x14ac:dyDescent="0.2">
      <c r="A59" s="145" t="str">
        <f>IF('Peticions Aules'!A61="","",'Peticions Aules'!A61)</f>
        <v/>
      </c>
      <c r="B59" s="145" t="str">
        <f>IF('Peticions Aules'!B61="","",'Peticions Aules'!B61)</f>
        <v/>
      </c>
      <c r="C59" s="145" t="str">
        <f>IF('Peticions Aules'!C61="","",'Peticions Aules'!C61)</f>
        <v/>
      </c>
      <c r="D59" s="146" t="str">
        <f>IF('Peticions Aules'!D61="","",'Peticions Aules'!D61)</f>
        <v/>
      </c>
      <c r="E59" s="147" t="str">
        <f>IF('Peticions Aules'!E61="","",'Peticions Aules'!E61)</f>
        <v/>
      </c>
      <c r="F59" s="148" t="str">
        <f>IF('Peticions Aules'!F61="","",'Peticions Aules'!F61)</f>
        <v/>
      </c>
      <c r="G59" s="148" t="str">
        <f>IF('Peticions Aules'!G61="","",'Peticions Aules'!G61)</f>
        <v/>
      </c>
      <c r="H59" s="148" t="str">
        <f>IF('Peticions Aules'!H61="","",'Peticions Aules'!H61)</f>
        <v/>
      </c>
      <c r="I59" s="148" t="str">
        <f>IF('Peticions Aules'!I61="","",'Peticions Aules'!I61)</f>
        <v/>
      </c>
      <c r="J59" s="149" t="str">
        <f>IF('Peticions Aules'!J61="","",'Peticions Aules'!J61)</f>
        <v/>
      </c>
      <c r="K59" s="150" t="str">
        <f>IF('Peticions Aules'!K61="","",'Peticions Aules'!K61)</f>
        <v/>
      </c>
      <c r="L59" s="151" t="str">
        <f>IF('Peticions Aules'!L61="","",'Peticions Aules'!L61)</f>
        <v/>
      </c>
      <c r="M59" s="151" t="str">
        <f>IF('Peticions Aules'!M61="","",'Peticions Aules'!M61)</f>
        <v/>
      </c>
      <c r="N59" s="152" t="str">
        <f>IF('Peticions Aules'!N61="","",'Peticions Aules'!N61)</f>
        <v/>
      </c>
      <c r="O59" s="156" t="str">
        <f>IF('Peticions Aules'!O61="","",'Peticions Aules'!O61)</f>
        <v/>
      </c>
      <c r="Q59" s="160">
        <f t="shared" si="0"/>
        <v>0</v>
      </c>
      <c r="R59" s="154">
        <f xml:space="preserve"> IF(Q59="",0,Calculs!$C$35*Q59)</f>
        <v>0</v>
      </c>
      <c r="S59" s="160">
        <f t="shared" si="1"/>
        <v>0</v>
      </c>
      <c r="T59" s="153" t="str">
        <f t="shared" si="2"/>
        <v/>
      </c>
      <c r="U59" s="153" t="str">
        <f t="shared" si="3"/>
        <v/>
      </c>
      <c r="V59" s="154">
        <f xml:space="preserve">  IF(T59&lt;&gt;"",IF(E59="",0,SUMIF(Calculs!$B$2:$B$19,T59,Calculs!$C$2:$C$19)*E59),0)</f>
        <v>0</v>
      </c>
      <c r="W59" s="160">
        <f t="shared" si="4"/>
        <v>0</v>
      </c>
      <c r="X59" s="154" t="str">
        <f t="shared" si="7"/>
        <v/>
      </c>
      <c r="Y59" s="154">
        <f xml:space="preserve"> IF(X59="", 0,IF(E59="",0, VLOOKUP(X59,Calculs!$B$25:$C$30,2,FALSE)*E59))</f>
        <v>0</v>
      </c>
      <c r="Z59" s="160">
        <f t="shared" si="5"/>
        <v>0</v>
      </c>
      <c r="AA59" s="154">
        <f xml:space="preserve">  IF(Z59="",0,Z59*Calculs!$C$32)</f>
        <v>0</v>
      </c>
      <c r="AC59" s="154">
        <f t="shared" si="6"/>
        <v>0</v>
      </c>
    </row>
    <row r="60" spans="1:29" s="153" customFormat="1" ht="12.75" customHeight="1" x14ac:dyDescent="0.2">
      <c r="A60" s="145" t="str">
        <f>IF('Peticions Aules'!A62="","",'Peticions Aules'!A62)</f>
        <v/>
      </c>
      <c r="B60" s="145" t="str">
        <f>IF('Peticions Aules'!B62="","",'Peticions Aules'!B62)</f>
        <v/>
      </c>
      <c r="C60" s="145" t="str">
        <f>IF('Peticions Aules'!C62="","",'Peticions Aules'!C62)</f>
        <v/>
      </c>
      <c r="D60" s="146" t="str">
        <f>IF('Peticions Aules'!D62="","",'Peticions Aules'!D62)</f>
        <v/>
      </c>
      <c r="E60" s="147" t="str">
        <f>IF('Peticions Aules'!E62="","",'Peticions Aules'!E62)</f>
        <v/>
      </c>
      <c r="F60" s="148" t="str">
        <f>IF('Peticions Aules'!F62="","",'Peticions Aules'!F62)</f>
        <v/>
      </c>
      <c r="G60" s="148" t="str">
        <f>IF('Peticions Aules'!G62="","",'Peticions Aules'!G62)</f>
        <v/>
      </c>
      <c r="H60" s="148" t="str">
        <f>IF('Peticions Aules'!H62="","",'Peticions Aules'!H62)</f>
        <v/>
      </c>
      <c r="I60" s="148" t="str">
        <f>IF('Peticions Aules'!I62="","",'Peticions Aules'!I62)</f>
        <v/>
      </c>
      <c r="J60" s="149" t="str">
        <f>IF('Peticions Aules'!J62="","",'Peticions Aules'!J62)</f>
        <v/>
      </c>
      <c r="K60" s="150" t="str">
        <f>IF('Peticions Aules'!K62="","",'Peticions Aules'!K62)</f>
        <v/>
      </c>
      <c r="L60" s="151" t="str">
        <f>IF('Peticions Aules'!L62="","",'Peticions Aules'!L62)</f>
        <v/>
      </c>
      <c r="M60" s="151" t="str">
        <f>IF('Peticions Aules'!M62="","",'Peticions Aules'!M62)</f>
        <v/>
      </c>
      <c r="N60" s="152" t="str">
        <f>IF('Peticions Aules'!N62="","",'Peticions Aules'!N62)</f>
        <v/>
      </c>
      <c r="O60" s="156" t="str">
        <f>IF('Peticions Aules'!O62="","",'Peticions Aules'!O62)</f>
        <v/>
      </c>
      <c r="Q60" s="160">
        <f t="shared" si="0"/>
        <v>0</v>
      </c>
      <c r="R60" s="154">
        <f xml:space="preserve"> IF(Q60="",0,Calculs!$C$35*Q60)</f>
        <v>0</v>
      </c>
      <c r="S60" s="160">
        <f t="shared" si="1"/>
        <v>0</v>
      </c>
      <c r="T60" s="153" t="str">
        <f t="shared" si="2"/>
        <v/>
      </c>
      <c r="U60" s="153" t="str">
        <f t="shared" si="3"/>
        <v/>
      </c>
      <c r="V60" s="154">
        <f xml:space="preserve">  IF(T60&lt;&gt;"",IF(E60="",0,SUMIF(Calculs!$B$2:$B$19,T60,Calculs!$C$2:$C$19)*E60),0)</f>
        <v>0</v>
      </c>
      <c r="W60" s="160">
        <f t="shared" si="4"/>
        <v>0</v>
      </c>
      <c r="X60" s="154" t="str">
        <f t="shared" si="7"/>
        <v/>
      </c>
      <c r="Y60" s="154">
        <f xml:space="preserve"> IF(X60="", 0,IF(E60="",0, VLOOKUP(X60,Calculs!$B$25:$C$30,2,FALSE)*E60))</f>
        <v>0</v>
      </c>
      <c r="Z60" s="160">
        <f t="shared" si="5"/>
        <v>0</v>
      </c>
      <c r="AA60" s="154">
        <f xml:space="preserve">  IF(Z60="",0,Z60*Calculs!$C$32)</f>
        <v>0</v>
      </c>
      <c r="AC60" s="154">
        <f t="shared" si="6"/>
        <v>0</v>
      </c>
    </row>
    <row r="61" spans="1:29" s="153" customFormat="1" ht="12.75" customHeight="1" x14ac:dyDescent="0.2">
      <c r="A61" s="145" t="str">
        <f>IF('Peticions Aules'!A63="","",'Peticions Aules'!A63)</f>
        <v/>
      </c>
      <c r="B61" s="145" t="str">
        <f>IF('Peticions Aules'!B63="","",'Peticions Aules'!B63)</f>
        <v/>
      </c>
      <c r="C61" s="145" t="str">
        <f>IF('Peticions Aules'!C63="","",'Peticions Aules'!C63)</f>
        <v/>
      </c>
      <c r="D61" s="146" t="str">
        <f>IF('Peticions Aules'!D63="","",'Peticions Aules'!D63)</f>
        <v/>
      </c>
      <c r="E61" s="147" t="str">
        <f>IF('Peticions Aules'!E63="","",'Peticions Aules'!E63)</f>
        <v/>
      </c>
      <c r="F61" s="148" t="str">
        <f>IF('Peticions Aules'!F63="","",'Peticions Aules'!F63)</f>
        <v/>
      </c>
      <c r="G61" s="148" t="str">
        <f>IF('Peticions Aules'!G63="","",'Peticions Aules'!G63)</f>
        <v/>
      </c>
      <c r="H61" s="148" t="str">
        <f>IF('Peticions Aules'!H63="","",'Peticions Aules'!H63)</f>
        <v/>
      </c>
      <c r="I61" s="148" t="str">
        <f>IF('Peticions Aules'!I63="","",'Peticions Aules'!I63)</f>
        <v/>
      </c>
      <c r="J61" s="149" t="str">
        <f>IF('Peticions Aules'!J63="","",'Peticions Aules'!J63)</f>
        <v/>
      </c>
      <c r="K61" s="150" t="str">
        <f>IF('Peticions Aules'!K63="","",'Peticions Aules'!K63)</f>
        <v/>
      </c>
      <c r="L61" s="151" t="str">
        <f>IF('Peticions Aules'!L63="","",'Peticions Aules'!L63)</f>
        <v/>
      </c>
      <c r="M61" s="151" t="str">
        <f>IF('Peticions Aules'!M63="","",'Peticions Aules'!M63)</f>
        <v/>
      </c>
      <c r="N61" s="152" t="str">
        <f>IF('Peticions Aules'!N63="","",'Peticions Aules'!N63)</f>
        <v/>
      </c>
      <c r="O61" s="156" t="str">
        <f>IF('Peticions Aules'!O63="","",'Peticions Aules'!O63)</f>
        <v/>
      </c>
      <c r="Q61" s="160">
        <f t="shared" si="0"/>
        <v>0</v>
      </c>
      <c r="R61" s="154">
        <f xml:space="preserve"> IF(Q61="",0,Calculs!$C$35*Q61)</f>
        <v>0</v>
      </c>
      <c r="S61" s="160">
        <f t="shared" si="1"/>
        <v>0</v>
      </c>
      <c r="T61" s="153" t="str">
        <f t="shared" si="2"/>
        <v/>
      </c>
      <c r="U61" s="153" t="str">
        <f t="shared" si="3"/>
        <v/>
      </c>
      <c r="V61" s="154">
        <f xml:space="preserve">  IF(T61&lt;&gt;"",IF(E61="",0,SUMIF(Calculs!$B$2:$B$19,T61,Calculs!$C$2:$C$19)*E61),0)</f>
        <v>0</v>
      </c>
      <c r="W61" s="160">
        <f t="shared" si="4"/>
        <v>0</v>
      </c>
      <c r="X61" s="154" t="str">
        <f t="shared" si="7"/>
        <v/>
      </c>
      <c r="Y61" s="154">
        <f xml:space="preserve"> IF(X61="", 0,IF(E61="",0, VLOOKUP(X61,Calculs!$B$25:$C$30,2,FALSE)*E61))</f>
        <v>0</v>
      </c>
      <c r="Z61" s="160">
        <f t="shared" si="5"/>
        <v>0</v>
      </c>
      <c r="AA61" s="154">
        <f xml:space="preserve">  IF(Z61="",0,Z61*Calculs!$C$32)</f>
        <v>0</v>
      </c>
      <c r="AC61" s="154">
        <f t="shared" si="6"/>
        <v>0</v>
      </c>
    </row>
    <row r="62" spans="1:29" s="153" customFormat="1" ht="12.75" customHeight="1" x14ac:dyDescent="0.2">
      <c r="A62" s="145" t="str">
        <f>IF('Peticions Aules'!A64="","",'Peticions Aules'!A64)</f>
        <v/>
      </c>
      <c r="B62" s="145" t="str">
        <f>IF('Peticions Aules'!B64="","",'Peticions Aules'!B64)</f>
        <v/>
      </c>
      <c r="C62" s="145" t="str">
        <f>IF('Peticions Aules'!C64="","",'Peticions Aules'!C64)</f>
        <v/>
      </c>
      <c r="D62" s="146" t="str">
        <f>IF('Peticions Aules'!D64="","",'Peticions Aules'!D64)</f>
        <v/>
      </c>
      <c r="E62" s="147" t="str">
        <f>IF('Peticions Aules'!E64="","",'Peticions Aules'!E64)</f>
        <v/>
      </c>
      <c r="F62" s="148" t="str">
        <f>IF('Peticions Aules'!F64="","",'Peticions Aules'!F64)</f>
        <v/>
      </c>
      <c r="G62" s="148" t="str">
        <f>IF('Peticions Aules'!G64="","",'Peticions Aules'!G64)</f>
        <v/>
      </c>
      <c r="H62" s="148" t="str">
        <f>IF('Peticions Aules'!H64="","",'Peticions Aules'!H64)</f>
        <v/>
      </c>
      <c r="I62" s="148" t="str">
        <f>IF('Peticions Aules'!I64="","",'Peticions Aules'!I64)</f>
        <v/>
      </c>
      <c r="J62" s="149" t="str">
        <f>IF('Peticions Aules'!J64="","",'Peticions Aules'!J64)</f>
        <v/>
      </c>
      <c r="K62" s="150" t="str">
        <f>IF('Peticions Aules'!K64="","",'Peticions Aules'!K64)</f>
        <v/>
      </c>
      <c r="L62" s="151" t="str">
        <f>IF('Peticions Aules'!L64="","",'Peticions Aules'!L64)</f>
        <v/>
      </c>
      <c r="M62" s="151" t="str">
        <f>IF('Peticions Aules'!M64="","",'Peticions Aules'!M64)</f>
        <v/>
      </c>
      <c r="N62" s="152" t="str">
        <f>IF('Peticions Aules'!N64="","",'Peticions Aules'!N64)</f>
        <v/>
      </c>
      <c r="O62" s="156" t="str">
        <f>IF('Peticions Aules'!O64="","",'Peticions Aules'!O64)</f>
        <v/>
      </c>
      <c r="Q62" s="160">
        <f t="shared" si="0"/>
        <v>0</v>
      </c>
      <c r="R62" s="154">
        <f xml:space="preserve"> IF(Q62="",0,Calculs!$C$35*Q62)</f>
        <v>0</v>
      </c>
      <c r="S62" s="160">
        <f t="shared" si="1"/>
        <v>0</v>
      </c>
      <c r="T62" s="153" t="str">
        <f t="shared" si="2"/>
        <v/>
      </c>
      <c r="U62" s="153" t="str">
        <f t="shared" si="3"/>
        <v/>
      </c>
      <c r="V62" s="154">
        <f xml:space="preserve">  IF(T62&lt;&gt;"",IF(E62="",0,SUMIF(Calculs!$B$2:$B$19,T62,Calculs!$C$2:$C$19)*E62),0)</f>
        <v>0</v>
      </c>
      <c r="W62" s="160">
        <f t="shared" si="4"/>
        <v>0</v>
      </c>
      <c r="X62" s="154" t="str">
        <f t="shared" si="7"/>
        <v/>
      </c>
      <c r="Y62" s="154">
        <f xml:space="preserve"> IF(X62="", 0,IF(E62="",0, VLOOKUP(X62,Calculs!$B$25:$C$30,2,FALSE)*E62))</f>
        <v>0</v>
      </c>
      <c r="Z62" s="160">
        <f t="shared" si="5"/>
        <v>0</v>
      </c>
      <c r="AA62" s="154">
        <f xml:space="preserve">  IF(Z62="",0,Z62*Calculs!$C$32)</f>
        <v>0</v>
      </c>
      <c r="AC62" s="154">
        <f t="shared" si="6"/>
        <v>0</v>
      </c>
    </row>
    <row r="63" spans="1:29" s="153" customFormat="1" ht="12.75" customHeight="1" x14ac:dyDescent="0.2">
      <c r="A63" s="145" t="str">
        <f>IF('Peticions Aules'!A65="","",'Peticions Aules'!A65)</f>
        <v/>
      </c>
      <c r="B63" s="145" t="str">
        <f>IF('Peticions Aules'!B65="","",'Peticions Aules'!B65)</f>
        <v/>
      </c>
      <c r="C63" s="145" t="str">
        <f>IF('Peticions Aules'!C65="","",'Peticions Aules'!C65)</f>
        <v/>
      </c>
      <c r="D63" s="146" t="str">
        <f>IF('Peticions Aules'!D65="","",'Peticions Aules'!D65)</f>
        <v/>
      </c>
      <c r="E63" s="147" t="str">
        <f>IF('Peticions Aules'!E65="","",'Peticions Aules'!E65)</f>
        <v/>
      </c>
      <c r="F63" s="148" t="str">
        <f>IF('Peticions Aules'!F65="","",'Peticions Aules'!F65)</f>
        <v/>
      </c>
      <c r="G63" s="148" t="str">
        <f>IF('Peticions Aules'!G65="","",'Peticions Aules'!G65)</f>
        <v/>
      </c>
      <c r="H63" s="148" t="str">
        <f>IF('Peticions Aules'!H65="","",'Peticions Aules'!H65)</f>
        <v/>
      </c>
      <c r="I63" s="148" t="str">
        <f>IF('Peticions Aules'!I65="","",'Peticions Aules'!I65)</f>
        <v/>
      </c>
      <c r="J63" s="149" t="str">
        <f>IF('Peticions Aules'!J65="","",'Peticions Aules'!J65)</f>
        <v/>
      </c>
      <c r="K63" s="150" t="str">
        <f>IF('Peticions Aules'!K65="","",'Peticions Aules'!K65)</f>
        <v/>
      </c>
      <c r="L63" s="151" t="str">
        <f>IF('Peticions Aules'!L65="","",'Peticions Aules'!L65)</f>
        <v/>
      </c>
      <c r="M63" s="151" t="str">
        <f>IF('Peticions Aules'!M65="","",'Peticions Aules'!M65)</f>
        <v/>
      </c>
      <c r="N63" s="152" t="str">
        <f>IF('Peticions Aules'!N65="","",'Peticions Aules'!N65)</f>
        <v/>
      </c>
      <c r="O63" s="156" t="str">
        <f>IF('Peticions Aules'!O65="","",'Peticions Aules'!O65)</f>
        <v/>
      </c>
      <c r="Q63" s="160">
        <f t="shared" si="0"/>
        <v>0</v>
      </c>
      <c r="R63" s="154">
        <f xml:space="preserve"> IF(Q63="",0,Calculs!$C$35*Q63)</f>
        <v>0</v>
      </c>
      <c r="S63" s="160">
        <f t="shared" si="1"/>
        <v>0</v>
      </c>
      <c r="T63" s="153" t="str">
        <f t="shared" si="2"/>
        <v/>
      </c>
      <c r="U63" s="153" t="str">
        <f t="shared" si="3"/>
        <v/>
      </c>
      <c r="V63" s="154">
        <f xml:space="preserve">  IF(T63&lt;&gt;"",IF(E63="",0,SUMIF(Calculs!$B$2:$B$19,T63,Calculs!$C$2:$C$19)*E63),0)</f>
        <v>0</v>
      </c>
      <c r="W63" s="160">
        <f t="shared" si="4"/>
        <v>0</v>
      </c>
      <c r="X63" s="154" t="str">
        <f t="shared" si="7"/>
        <v/>
      </c>
      <c r="Y63" s="154">
        <f xml:space="preserve"> IF(X63="", 0,IF(E63="",0, VLOOKUP(X63,Calculs!$B$25:$C$30,2,FALSE)*E63))</f>
        <v>0</v>
      </c>
      <c r="Z63" s="160">
        <f t="shared" si="5"/>
        <v>0</v>
      </c>
      <c r="AA63" s="154">
        <f xml:space="preserve">  IF(Z63="",0,Z63*Calculs!$C$32)</f>
        <v>0</v>
      </c>
      <c r="AC63" s="154">
        <f t="shared" si="6"/>
        <v>0</v>
      </c>
    </row>
    <row r="64" spans="1:29" s="153" customFormat="1" ht="12.75" customHeight="1" x14ac:dyDescent="0.2">
      <c r="A64" s="145" t="str">
        <f>IF('Peticions Aules'!A66="","",'Peticions Aules'!A66)</f>
        <v/>
      </c>
      <c r="B64" s="145" t="str">
        <f>IF('Peticions Aules'!B66="","",'Peticions Aules'!B66)</f>
        <v/>
      </c>
      <c r="C64" s="145" t="str">
        <f>IF('Peticions Aules'!C66="","",'Peticions Aules'!C66)</f>
        <v/>
      </c>
      <c r="D64" s="146" t="str">
        <f>IF('Peticions Aules'!D66="","",'Peticions Aules'!D66)</f>
        <v/>
      </c>
      <c r="E64" s="147" t="str">
        <f>IF('Peticions Aules'!E66="","",'Peticions Aules'!E66)</f>
        <v/>
      </c>
      <c r="F64" s="148" t="str">
        <f>IF('Peticions Aules'!F66="","",'Peticions Aules'!F66)</f>
        <v/>
      </c>
      <c r="G64" s="148" t="str">
        <f>IF('Peticions Aules'!G66="","",'Peticions Aules'!G66)</f>
        <v/>
      </c>
      <c r="H64" s="148" t="str">
        <f>IF('Peticions Aules'!H66="","",'Peticions Aules'!H66)</f>
        <v/>
      </c>
      <c r="I64" s="148" t="str">
        <f>IF('Peticions Aules'!I66="","",'Peticions Aules'!I66)</f>
        <v/>
      </c>
      <c r="J64" s="149" t="str">
        <f>IF('Peticions Aules'!J66="","",'Peticions Aules'!J66)</f>
        <v/>
      </c>
      <c r="K64" s="150" t="str">
        <f>IF('Peticions Aules'!K66="","",'Peticions Aules'!K66)</f>
        <v/>
      </c>
      <c r="L64" s="151" t="str">
        <f>IF('Peticions Aules'!L66="","",'Peticions Aules'!L66)</f>
        <v/>
      </c>
      <c r="M64" s="151" t="str">
        <f>IF('Peticions Aules'!M66="","",'Peticions Aules'!M66)</f>
        <v/>
      </c>
      <c r="N64" s="152" t="str">
        <f>IF('Peticions Aules'!N66="","",'Peticions Aules'!N66)</f>
        <v/>
      </c>
      <c r="O64" s="156" t="str">
        <f>IF('Peticions Aules'!O66="","",'Peticions Aules'!O66)</f>
        <v/>
      </c>
      <c r="Q64" s="160">
        <f t="shared" si="0"/>
        <v>0</v>
      </c>
      <c r="R64" s="154">
        <f xml:space="preserve"> IF(Q64="",0,Calculs!$C$35*Q64)</f>
        <v>0</v>
      </c>
      <c r="S64" s="160">
        <f t="shared" si="1"/>
        <v>0</v>
      </c>
      <c r="T64" s="153" t="str">
        <f t="shared" si="2"/>
        <v/>
      </c>
      <c r="U64" s="153" t="str">
        <f t="shared" si="3"/>
        <v/>
      </c>
      <c r="V64" s="154">
        <f xml:space="preserve">  IF(T64&lt;&gt;"",IF(E64="",0,SUMIF(Calculs!$B$2:$B$19,T64,Calculs!$C$2:$C$19)*E64),0)</f>
        <v>0</v>
      </c>
      <c r="W64" s="160">
        <f t="shared" si="4"/>
        <v>0</v>
      </c>
      <c r="X64" s="154" t="str">
        <f t="shared" si="7"/>
        <v/>
      </c>
      <c r="Y64" s="154">
        <f xml:space="preserve"> IF(X64="", 0,IF(E64="",0, VLOOKUP(X64,Calculs!$B$25:$C$30,2,FALSE)*E64))</f>
        <v>0</v>
      </c>
      <c r="Z64" s="160">
        <f t="shared" si="5"/>
        <v>0</v>
      </c>
      <c r="AA64" s="154">
        <f xml:space="preserve">  IF(Z64="",0,Z64*Calculs!$C$32)</f>
        <v>0</v>
      </c>
      <c r="AC64" s="154">
        <f t="shared" si="6"/>
        <v>0</v>
      </c>
    </row>
    <row r="65" spans="1:29" s="153" customFormat="1" ht="12.75" customHeight="1" x14ac:dyDescent="0.2">
      <c r="A65" s="145" t="str">
        <f>IF('Peticions Aules'!A67="","",'Peticions Aules'!A67)</f>
        <v/>
      </c>
      <c r="B65" s="145" t="str">
        <f>IF('Peticions Aules'!B67="","",'Peticions Aules'!B67)</f>
        <v/>
      </c>
      <c r="C65" s="145" t="str">
        <f>IF('Peticions Aules'!C67="","",'Peticions Aules'!C67)</f>
        <v/>
      </c>
      <c r="D65" s="146" t="str">
        <f>IF('Peticions Aules'!D67="","",'Peticions Aules'!D67)</f>
        <v/>
      </c>
      <c r="E65" s="147" t="str">
        <f>IF('Peticions Aules'!E67="","",'Peticions Aules'!E67)</f>
        <v/>
      </c>
      <c r="F65" s="148" t="str">
        <f>IF('Peticions Aules'!F67="","",'Peticions Aules'!F67)</f>
        <v/>
      </c>
      <c r="G65" s="148" t="str">
        <f>IF('Peticions Aules'!G67="","",'Peticions Aules'!G67)</f>
        <v/>
      </c>
      <c r="H65" s="148" t="str">
        <f>IF('Peticions Aules'!H67="","",'Peticions Aules'!H67)</f>
        <v/>
      </c>
      <c r="I65" s="148" t="str">
        <f>IF('Peticions Aules'!I67="","",'Peticions Aules'!I67)</f>
        <v/>
      </c>
      <c r="J65" s="149" t="str">
        <f>IF('Peticions Aules'!J67="","",'Peticions Aules'!J67)</f>
        <v/>
      </c>
      <c r="K65" s="150" t="str">
        <f>IF('Peticions Aules'!K67="","",'Peticions Aules'!K67)</f>
        <v/>
      </c>
      <c r="L65" s="151" t="str">
        <f>IF('Peticions Aules'!L67="","",'Peticions Aules'!L67)</f>
        <v/>
      </c>
      <c r="M65" s="151" t="str">
        <f>IF('Peticions Aules'!M67="","",'Peticions Aules'!M67)</f>
        <v/>
      </c>
      <c r="N65" s="152" t="str">
        <f>IF('Peticions Aules'!N67="","",'Peticions Aules'!N67)</f>
        <v/>
      </c>
      <c r="O65" s="156" t="str">
        <f>IF('Peticions Aules'!O67="","",'Peticions Aules'!O67)</f>
        <v/>
      </c>
      <c r="Q65" s="160">
        <f t="shared" si="0"/>
        <v>0</v>
      </c>
      <c r="R65" s="154">
        <f xml:space="preserve"> IF(Q65="",0,Calculs!$C$35*Q65)</f>
        <v>0</v>
      </c>
      <c r="S65" s="160">
        <f t="shared" si="1"/>
        <v>0</v>
      </c>
      <c r="T65" s="153" t="str">
        <f t="shared" si="2"/>
        <v/>
      </c>
      <c r="U65" s="153" t="str">
        <f t="shared" si="3"/>
        <v/>
      </c>
      <c r="V65" s="154">
        <f xml:space="preserve">  IF(T65&lt;&gt;"",IF(E65="",0,SUMIF(Calculs!$B$2:$B$19,T65,Calculs!$C$2:$C$19)*E65),0)</f>
        <v>0</v>
      </c>
      <c r="W65" s="160">
        <f t="shared" si="4"/>
        <v>0</v>
      </c>
      <c r="X65" s="154" t="str">
        <f t="shared" si="7"/>
        <v/>
      </c>
      <c r="Y65" s="154">
        <f xml:space="preserve"> IF(X65="", 0,IF(E65="",0, VLOOKUP(X65,Calculs!$B$25:$C$30,2,FALSE)*E65))</f>
        <v>0</v>
      </c>
      <c r="Z65" s="160">
        <f t="shared" si="5"/>
        <v>0</v>
      </c>
      <c r="AA65" s="154">
        <f xml:space="preserve">  IF(Z65="",0,Z65*Calculs!$C$32)</f>
        <v>0</v>
      </c>
      <c r="AC65" s="154">
        <f t="shared" si="6"/>
        <v>0</v>
      </c>
    </row>
    <row r="66" spans="1:29" s="153" customFormat="1" ht="12.75" customHeight="1" x14ac:dyDescent="0.2">
      <c r="A66" s="145" t="str">
        <f>IF('Peticions Aules'!A68="","",'Peticions Aules'!A68)</f>
        <v/>
      </c>
      <c r="B66" s="145" t="str">
        <f>IF('Peticions Aules'!B68="","",'Peticions Aules'!B68)</f>
        <v/>
      </c>
      <c r="C66" s="145" t="str">
        <f>IF('Peticions Aules'!C68="","",'Peticions Aules'!C68)</f>
        <v/>
      </c>
      <c r="D66" s="146" t="str">
        <f>IF('Peticions Aules'!D68="","",'Peticions Aules'!D68)</f>
        <v/>
      </c>
      <c r="E66" s="147" t="str">
        <f>IF('Peticions Aules'!E68="","",'Peticions Aules'!E68)</f>
        <v/>
      </c>
      <c r="F66" s="148" t="str">
        <f>IF('Peticions Aules'!F68="","",'Peticions Aules'!F68)</f>
        <v/>
      </c>
      <c r="G66" s="148" t="str">
        <f>IF('Peticions Aules'!G68="","",'Peticions Aules'!G68)</f>
        <v/>
      </c>
      <c r="H66" s="148" t="str">
        <f>IF('Peticions Aules'!H68="","",'Peticions Aules'!H68)</f>
        <v/>
      </c>
      <c r="I66" s="148" t="str">
        <f>IF('Peticions Aules'!I68="","",'Peticions Aules'!I68)</f>
        <v/>
      </c>
      <c r="J66" s="149" t="str">
        <f>IF('Peticions Aules'!J68="","",'Peticions Aules'!J68)</f>
        <v/>
      </c>
      <c r="K66" s="150" t="str">
        <f>IF('Peticions Aules'!K68="","",'Peticions Aules'!K68)</f>
        <v/>
      </c>
      <c r="L66" s="151" t="str">
        <f>IF('Peticions Aules'!L68="","",'Peticions Aules'!L68)</f>
        <v/>
      </c>
      <c r="M66" s="151" t="str">
        <f>IF('Peticions Aules'!M68="","",'Peticions Aules'!M68)</f>
        <v/>
      </c>
      <c r="N66" s="152" t="str">
        <f>IF('Peticions Aules'!N68="","",'Peticions Aules'!N68)</f>
        <v/>
      </c>
      <c r="O66" s="156" t="str">
        <f>IF('Peticions Aules'!O68="","",'Peticions Aules'!O68)</f>
        <v/>
      </c>
      <c r="Q66" s="160">
        <f t="shared" si="0"/>
        <v>0</v>
      </c>
      <c r="R66" s="154">
        <f xml:space="preserve"> IF(Q66="",0,Calculs!$C$35*Q66)</f>
        <v>0</v>
      </c>
      <c r="S66" s="160">
        <f t="shared" si="1"/>
        <v>0</v>
      </c>
      <c r="T66" s="153" t="str">
        <f t="shared" si="2"/>
        <v/>
      </c>
      <c r="U66" s="153" t="str">
        <f t="shared" si="3"/>
        <v/>
      </c>
      <c r="V66" s="154">
        <f xml:space="preserve">  IF(T66&lt;&gt;"",IF(E66="",0,SUMIF(Calculs!$B$2:$B$19,T66,Calculs!$C$2:$C$19)*E66),0)</f>
        <v>0</v>
      </c>
      <c r="W66" s="160">
        <f t="shared" si="4"/>
        <v>0</v>
      </c>
      <c r="X66" s="154" t="str">
        <f t="shared" si="7"/>
        <v/>
      </c>
      <c r="Y66" s="154">
        <f xml:space="preserve"> IF(X66="", 0,IF(E66="",0, VLOOKUP(X66,Calculs!$B$25:$C$30,2,FALSE)*E66))</f>
        <v>0</v>
      </c>
      <c r="Z66" s="160">
        <f t="shared" si="5"/>
        <v>0</v>
      </c>
      <c r="AA66" s="154">
        <f xml:space="preserve">  IF(Z66="",0,Z66*Calculs!$C$32)</f>
        <v>0</v>
      </c>
      <c r="AC66" s="154">
        <f t="shared" si="6"/>
        <v>0</v>
      </c>
    </row>
    <row r="67" spans="1:29" s="153" customFormat="1" ht="12.75" customHeight="1" x14ac:dyDescent="0.2">
      <c r="A67" s="145" t="str">
        <f>IF('Peticions Aules'!A69="","",'Peticions Aules'!A69)</f>
        <v/>
      </c>
      <c r="B67" s="145" t="str">
        <f>IF('Peticions Aules'!B69="","",'Peticions Aules'!B69)</f>
        <v/>
      </c>
      <c r="C67" s="145" t="str">
        <f>IF('Peticions Aules'!C69="","",'Peticions Aules'!C69)</f>
        <v/>
      </c>
      <c r="D67" s="146" t="str">
        <f>IF('Peticions Aules'!D69="","",'Peticions Aules'!D69)</f>
        <v/>
      </c>
      <c r="E67" s="147" t="str">
        <f>IF('Peticions Aules'!E69="","",'Peticions Aules'!E69)</f>
        <v/>
      </c>
      <c r="F67" s="148" t="str">
        <f>IF('Peticions Aules'!F69="","",'Peticions Aules'!F69)</f>
        <v/>
      </c>
      <c r="G67" s="148" t="str">
        <f>IF('Peticions Aules'!G69="","",'Peticions Aules'!G69)</f>
        <v/>
      </c>
      <c r="H67" s="148" t="str">
        <f>IF('Peticions Aules'!H69="","",'Peticions Aules'!H69)</f>
        <v/>
      </c>
      <c r="I67" s="148" t="str">
        <f>IF('Peticions Aules'!I69="","",'Peticions Aules'!I69)</f>
        <v/>
      </c>
      <c r="J67" s="149" t="str">
        <f>IF('Peticions Aules'!J69="","",'Peticions Aules'!J69)</f>
        <v/>
      </c>
      <c r="K67" s="150" t="str">
        <f>IF('Peticions Aules'!K69="","",'Peticions Aules'!K69)</f>
        <v/>
      </c>
      <c r="L67" s="151" t="str">
        <f>IF('Peticions Aules'!L69="","",'Peticions Aules'!L69)</f>
        <v/>
      </c>
      <c r="M67" s="151" t="str">
        <f>IF('Peticions Aules'!M69="","",'Peticions Aules'!M69)</f>
        <v/>
      </c>
      <c r="N67" s="152" t="str">
        <f>IF('Peticions Aules'!N69="","",'Peticions Aules'!N69)</f>
        <v/>
      </c>
      <c r="O67" s="156" t="str">
        <f>IF('Peticions Aules'!O69="","",'Peticions Aules'!O69)</f>
        <v/>
      </c>
      <c r="Q67" s="160">
        <f t="shared" si="0"/>
        <v>0</v>
      </c>
      <c r="R67" s="154">
        <f xml:space="preserve"> IF(Q67="",0,Calculs!$C$35*Q67)</f>
        <v>0</v>
      </c>
      <c r="S67" s="160">
        <f t="shared" si="1"/>
        <v>0</v>
      </c>
      <c r="T67" s="153" t="str">
        <f t="shared" si="2"/>
        <v/>
      </c>
      <c r="U67" s="153" t="str">
        <f t="shared" si="3"/>
        <v/>
      </c>
      <c r="V67" s="154">
        <f xml:space="preserve">  IF(T67&lt;&gt;"",IF(E67="",0,SUMIF(Calculs!$B$2:$B$19,T67,Calculs!$C$2:$C$19)*E67),0)</f>
        <v>0</v>
      </c>
      <c r="W67" s="160">
        <f t="shared" si="4"/>
        <v>0</v>
      </c>
      <c r="X67" s="154" t="str">
        <f t="shared" si="7"/>
        <v/>
      </c>
      <c r="Y67" s="154">
        <f xml:space="preserve"> IF(X67="", 0,IF(E67="",0, VLOOKUP(X67,Calculs!$B$25:$C$30,2,FALSE)*E67))</f>
        <v>0</v>
      </c>
      <c r="Z67" s="160">
        <f t="shared" si="5"/>
        <v>0</v>
      </c>
      <c r="AA67" s="154">
        <f xml:space="preserve">  IF(Z67="",0,Z67*Calculs!$C$32)</f>
        <v>0</v>
      </c>
      <c r="AC67" s="154">
        <f t="shared" si="6"/>
        <v>0</v>
      </c>
    </row>
    <row r="68" spans="1:29" s="153" customFormat="1" ht="12.75" customHeight="1" x14ac:dyDescent="0.2">
      <c r="A68" s="145" t="str">
        <f>IF('Peticions Aules'!A70="","",'Peticions Aules'!A70)</f>
        <v/>
      </c>
      <c r="B68" s="145" t="str">
        <f>IF('Peticions Aules'!B70="","",'Peticions Aules'!B70)</f>
        <v/>
      </c>
      <c r="C68" s="145" t="str">
        <f>IF('Peticions Aules'!C70="","",'Peticions Aules'!C70)</f>
        <v/>
      </c>
      <c r="D68" s="146" t="str">
        <f>IF('Peticions Aules'!D70="","",'Peticions Aules'!D70)</f>
        <v/>
      </c>
      <c r="E68" s="147" t="str">
        <f>IF('Peticions Aules'!E70="","",'Peticions Aules'!E70)</f>
        <v/>
      </c>
      <c r="F68" s="148" t="str">
        <f>IF('Peticions Aules'!F70="","",'Peticions Aules'!F70)</f>
        <v/>
      </c>
      <c r="G68" s="148" t="str">
        <f>IF('Peticions Aules'!G70="","",'Peticions Aules'!G70)</f>
        <v/>
      </c>
      <c r="H68" s="148" t="str">
        <f>IF('Peticions Aules'!H70="","",'Peticions Aules'!H70)</f>
        <v/>
      </c>
      <c r="I68" s="148" t="str">
        <f>IF('Peticions Aules'!I70="","",'Peticions Aules'!I70)</f>
        <v/>
      </c>
      <c r="J68" s="149" t="str">
        <f>IF('Peticions Aules'!J70="","",'Peticions Aules'!J70)</f>
        <v/>
      </c>
      <c r="K68" s="150" t="str">
        <f>IF('Peticions Aules'!K70="","",'Peticions Aules'!K70)</f>
        <v/>
      </c>
      <c r="L68" s="151" t="str">
        <f>IF('Peticions Aules'!L70="","",'Peticions Aules'!L70)</f>
        <v/>
      </c>
      <c r="M68" s="151" t="str">
        <f>IF('Peticions Aules'!M70="","",'Peticions Aules'!M70)</f>
        <v/>
      </c>
      <c r="N68" s="152" t="str">
        <f>IF('Peticions Aules'!N70="","",'Peticions Aules'!N70)</f>
        <v/>
      </c>
      <c r="O68" s="156" t="str">
        <f>IF('Peticions Aules'!O70="","",'Peticions Aules'!O70)</f>
        <v/>
      </c>
      <c r="Q68" s="160">
        <f t="shared" si="0"/>
        <v>0</v>
      </c>
      <c r="R68" s="154">
        <f xml:space="preserve"> IF(Q68="",0,Calculs!$C$35*Q68)</f>
        <v>0</v>
      </c>
      <c r="S68" s="160">
        <f t="shared" si="1"/>
        <v>0</v>
      </c>
      <c r="T68" s="153" t="str">
        <f t="shared" si="2"/>
        <v/>
      </c>
      <c r="U68" s="153" t="str">
        <f t="shared" si="3"/>
        <v/>
      </c>
      <c r="V68" s="154">
        <f xml:space="preserve">  IF(T68&lt;&gt;"",IF(E68="",0,SUMIF(Calculs!$B$2:$B$19,T68,Calculs!$C$2:$C$19)*E68),0)</f>
        <v>0</v>
      </c>
      <c r="W68" s="160">
        <f t="shared" si="4"/>
        <v>0</v>
      </c>
      <c r="X68" s="154" t="str">
        <f t="shared" si="7"/>
        <v/>
      </c>
      <c r="Y68" s="154">
        <f xml:space="preserve"> IF(X68="", 0,IF(E68="",0, VLOOKUP(X68,Calculs!$B$25:$C$30,2,FALSE)*E68))</f>
        <v>0</v>
      </c>
      <c r="Z68" s="160">
        <f t="shared" si="5"/>
        <v>0</v>
      </c>
      <c r="AA68" s="154">
        <f xml:space="preserve">  IF(Z68="",0,Z68*Calculs!$C$32)</f>
        <v>0</v>
      </c>
      <c r="AC68" s="154">
        <f t="shared" si="6"/>
        <v>0</v>
      </c>
    </row>
    <row r="69" spans="1:29" s="153" customFormat="1" ht="12.75" customHeight="1" x14ac:dyDescent="0.2">
      <c r="A69" s="145" t="str">
        <f>IF('Peticions Aules'!A71="","",'Peticions Aules'!A71)</f>
        <v/>
      </c>
      <c r="B69" s="145" t="str">
        <f>IF('Peticions Aules'!B71="","",'Peticions Aules'!B71)</f>
        <v/>
      </c>
      <c r="C69" s="145" t="str">
        <f>IF('Peticions Aules'!C71="","",'Peticions Aules'!C71)</f>
        <v/>
      </c>
      <c r="D69" s="146" t="str">
        <f>IF('Peticions Aules'!D71="","",'Peticions Aules'!D71)</f>
        <v/>
      </c>
      <c r="E69" s="147" t="str">
        <f>IF('Peticions Aules'!E71="","",'Peticions Aules'!E71)</f>
        <v/>
      </c>
      <c r="F69" s="148" t="str">
        <f>IF('Peticions Aules'!F71="","",'Peticions Aules'!F71)</f>
        <v/>
      </c>
      <c r="G69" s="148" t="str">
        <f>IF('Peticions Aules'!G71="","",'Peticions Aules'!G71)</f>
        <v/>
      </c>
      <c r="H69" s="148" t="str">
        <f>IF('Peticions Aules'!H71="","",'Peticions Aules'!H71)</f>
        <v/>
      </c>
      <c r="I69" s="148" t="str">
        <f>IF('Peticions Aules'!I71="","",'Peticions Aules'!I71)</f>
        <v/>
      </c>
      <c r="J69" s="149" t="str">
        <f>IF('Peticions Aules'!J71="","",'Peticions Aules'!J71)</f>
        <v/>
      </c>
      <c r="K69" s="150" t="str">
        <f>IF('Peticions Aules'!K71="","",'Peticions Aules'!K71)</f>
        <v/>
      </c>
      <c r="L69" s="151" t="str">
        <f>IF('Peticions Aules'!L71="","",'Peticions Aules'!L71)</f>
        <v/>
      </c>
      <c r="M69" s="151" t="str">
        <f>IF('Peticions Aules'!M71="","",'Peticions Aules'!M71)</f>
        <v/>
      </c>
      <c r="N69" s="152" t="str">
        <f>IF('Peticions Aules'!N71="","",'Peticions Aules'!N71)</f>
        <v/>
      </c>
      <c r="O69" s="156" t="str">
        <f>IF('Peticions Aules'!O71="","",'Peticions Aules'!O71)</f>
        <v/>
      </c>
      <c r="Q69" s="160">
        <f t="shared" si="0"/>
        <v>0</v>
      </c>
      <c r="R69" s="154">
        <f xml:space="preserve"> IF(Q69="",0,Calculs!$C$35*Q69)</f>
        <v>0</v>
      </c>
      <c r="S69" s="160">
        <f t="shared" si="1"/>
        <v>0</v>
      </c>
      <c r="T69" s="153" t="str">
        <f t="shared" si="2"/>
        <v/>
      </c>
      <c r="U69" s="153" t="str">
        <f t="shared" si="3"/>
        <v/>
      </c>
      <c r="V69" s="154">
        <f xml:space="preserve">  IF(T69&lt;&gt;"",IF(E69="",0,SUMIF(Calculs!$B$2:$B$19,T69,Calculs!$C$2:$C$19)*E69),0)</f>
        <v>0</v>
      </c>
      <c r="W69" s="160">
        <f t="shared" si="4"/>
        <v>0</v>
      </c>
      <c r="X69" s="154" t="str">
        <f t="shared" si="7"/>
        <v/>
      </c>
      <c r="Y69" s="154">
        <f xml:space="preserve"> IF(X69="", 0,IF(E69="",0, VLOOKUP(X69,Calculs!$B$25:$C$30,2,FALSE)*E69))</f>
        <v>0</v>
      </c>
      <c r="Z69" s="160">
        <f t="shared" si="5"/>
        <v>0</v>
      </c>
      <c r="AA69" s="154">
        <f xml:space="preserve">  IF(Z69="",0,Z69*Calculs!$C$32)</f>
        <v>0</v>
      </c>
      <c r="AC69" s="154">
        <f t="shared" si="6"/>
        <v>0</v>
      </c>
    </row>
    <row r="70" spans="1:29" s="153" customFormat="1" ht="12.75" customHeight="1" x14ac:dyDescent="0.2">
      <c r="A70" s="145" t="str">
        <f>IF('Peticions Aules'!A72="","",'Peticions Aules'!A72)</f>
        <v/>
      </c>
      <c r="B70" s="145" t="str">
        <f>IF('Peticions Aules'!B72="","",'Peticions Aules'!B72)</f>
        <v/>
      </c>
      <c r="C70" s="145" t="str">
        <f>IF('Peticions Aules'!C72="","",'Peticions Aules'!C72)</f>
        <v/>
      </c>
      <c r="D70" s="146" t="str">
        <f>IF('Peticions Aules'!D72="","",'Peticions Aules'!D72)</f>
        <v/>
      </c>
      <c r="E70" s="147" t="str">
        <f>IF('Peticions Aules'!E72="","",'Peticions Aules'!E72)</f>
        <v/>
      </c>
      <c r="F70" s="148" t="str">
        <f>IF('Peticions Aules'!F72="","",'Peticions Aules'!F72)</f>
        <v/>
      </c>
      <c r="G70" s="148" t="str">
        <f>IF('Peticions Aules'!G72="","",'Peticions Aules'!G72)</f>
        <v/>
      </c>
      <c r="H70" s="148" t="str">
        <f>IF('Peticions Aules'!H72="","",'Peticions Aules'!H72)</f>
        <v/>
      </c>
      <c r="I70" s="148" t="str">
        <f>IF('Peticions Aules'!I72="","",'Peticions Aules'!I72)</f>
        <v/>
      </c>
      <c r="J70" s="149" t="str">
        <f>IF('Peticions Aules'!J72="","",'Peticions Aules'!J72)</f>
        <v/>
      </c>
      <c r="K70" s="150" t="str">
        <f>IF('Peticions Aules'!K72="","",'Peticions Aules'!K72)</f>
        <v/>
      </c>
      <c r="L70" s="151" t="str">
        <f>IF('Peticions Aules'!L72="","",'Peticions Aules'!L72)</f>
        <v/>
      </c>
      <c r="M70" s="151" t="str">
        <f>IF('Peticions Aules'!M72="","",'Peticions Aules'!M72)</f>
        <v/>
      </c>
      <c r="N70" s="152" t="str">
        <f>IF('Peticions Aules'!N72="","",'Peticions Aules'!N72)</f>
        <v/>
      </c>
      <c r="O70" s="156" t="str">
        <f>IF('Peticions Aules'!O72="","",'Peticions Aules'!O72)</f>
        <v/>
      </c>
      <c r="Q70" s="160">
        <f t="shared" si="0"/>
        <v>0</v>
      </c>
      <c r="R70" s="154">
        <f xml:space="preserve"> IF(Q70="",0,Calculs!$C$35*Q70)</f>
        <v>0</v>
      </c>
      <c r="S70" s="160">
        <f t="shared" si="1"/>
        <v>0</v>
      </c>
      <c r="T70" s="153" t="str">
        <f t="shared" si="2"/>
        <v/>
      </c>
      <c r="U70" s="153" t="str">
        <f t="shared" si="3"/>
        <v/>
      </c>
      <c r="V70" s="154">
        <f xml:space="preserve">  IF(T70&lt;&gt;"",IF(E70="",0,SUMIF(Calculs!$B$2:$B$19,T70,Calculs!$C$2:$C$19)*E70),0)</f>
        <v>0</v>
      </c>
      <c r="W70" s="160">
        <f t="shared" si="4"/>
        <v>0</v>
      </c>
      <c r="X70" s="154" t="str">
        <f t="shared" si="7"/>
        <v/>
      </c>
      <c r="Y70" s="154">
        <f xml:space="preserve"> IF(X70="", 0,IF(E70="",0, VLOOKUP(X70,Calculs!$B$25:$C$30,2,FALSE)*E70))</f>
        <v>0</v>
      </c>
      <c r="Z70" s="160">
        <f t="shared" si="5"/>
        <v>0</v>
      </c>
      <c r="AA70" s="154">
        <f xml:space="preserve">  IF(Z70="",0,Z70*Calculs!$C$32)</f>
        <v>0</v>
      </c>
      <c r="AC70" s="154">
        <f t="shared" si="6"/>
        <v>0</v>
      </c>
    </row>
    <row r="71" spans="1:29" s="153" customFormat="1" ht="12.75" customHeight="1" x14ac:dyDescent="0.2">
      <c r="A71" s="145" t="str">
        <f>IF('Peticions Aules'!A73="","",'Peticions Aules'!A73)</f>
        <v/>
      </c>
      <c r="B71" s="145" t="str">
        <f>IF('Peticions Aules'!B73="","",'Peticions Aules'!B73)</f>
        <v/>
      </c>
      <c r="C71" s="145" t="str">
        <f>IF('Peticions Aules'!C73="","",'Peticions Aules'!C73)</f>
        <v/>
      </c>
      <c r="D71" s="146" t="str">
        <f>IF('Peticions Aules'!D73="","",'Peticions Aules'!D73)</f>
        <v/>
      </c>
      <c r="E71" s="147" t="str">
        <f>IF('Peticions Aules'!E73="","",'Peticions Aules'!E73)</f>
        <v/>
      </c>
      <c r="F71" s="148" t="str">
        <f>IF('Peticions Aules'!F73="","",'Peticions Aules'!F73)</f>
        <v/>
      </c>
      <c r="G71" s="148" t="str">
        <f>IF('Peticions Aules'!G73="","",'Peticions Aules'!G73)</f>
        <v/>
      </c>
      <c r="H71" s="148" t="str">
        <f>IF('Peticions Aules'!H73="","",'Peticions Aules'!H73)</f>
        <v/>
      </c>
      <c r="I71" s="148" t="str">
        <f>IF('Peticions Aules'!I73="","",'Peticions Aules'!I73)</f>
        <v/>
      </c>
      <c r="J71" s="149" t="str">
        <f>IF('Peticions Aules'!J73="","",'Peticions Aules'!J73)</f>
        <v/>
      </c>
      <c r="K71" s="150" t="str">
        <f>IF('Peticions Aules'!K73="","",'Peticions Aules'!K73)</f>
        <v/>
      </c>
      <c r="L71" s="151" t="str">
        <f>IF('Peticions Aules'!L73="","",'Peticions Aules'!L73)</f>
        <v/>
      </c>
      <c r="M71" s="151" t="str">
        <f>IF('Peticions Aules'!M73="","",'Peticions Aules'!M73)</f>
        <v/>
      </c>
      <c r="N71" s="152" t="str">
        <f>IF('Peticions Aules'!N73="","",'Peticions Aules'!N73)</f>
        <v/>
      </c>
      <c r="O71" s="156" t="str">
        <f>IF('Peticions Aules'!O73="","",'Peticions Aules'!O73)</f>
        <v/>
      </c>
      <c r="Q71" s="160">
        <f t="shared" si="0"/>
        <v>0</v>
      </c>
      <c r="R71" s="154">
        <f xml:space="preserve"> IF(Q71="",0,Calculs!$C$35*Q71)</f>
        <v>0</v>
      </c>
      <c r="S71" s="160">
        <f t="shared" si="1"/>
        <v>0</v>
      </c>
      <c r="T71" s="153" t="str">
        <f t="shared" si="2"/>
        <v/>
      </c>
      <c r="U71" s="153" t="str">
        <f t="shared" si="3"/>
        <v/>
      </c>
      <c r="V71" s="154">
        <f xml:space="preserve">  IF(T71&lt;&gt;"",IF(E71="",0,SUMIF(Calculs!$B$2:$B$19,T71,Calculs!$C$2:$C$19)*E71),0)</f>
        <v>0</v>
      </c>
      <c r="W71" s="160">
        <f t="shared" si="4"/>
        <v>0</v>
      </c>
      <c r="X71" s="154" t="str">
        <f t="shared" si="7"/>
        <v/>
      </c>
      <c r="Y71" s="154">
        <f xml:space="preserve"> IF(X71="", 0,IF(E71="",0, VLOOKUP(X71,Calculs!$B$25:$C$30,2,FALSE)*E71))</f>
        <v>0</v>
      </c>
      <c r="Z71" s="160">
        <f t="shared" si="5"/>
        <v>0</v>
      </c>
      <c r="AA71" s="154">
        <f xml:space="preserve">  IF(Z71="",0,Z71*Calculs!$C$32)</f>
        <v>0</v>
      </c>
      <c r="AC71" s="154">
        <f t="shared" si="6"/>
        <v>0</v>
      </c>
    </row>
    <row r="72" spans="1:29" s="153" customFormat="1" ht="12.75" customHeight="1" x14ac:dyDescent="0.2">
      <c r="A72" s="145" t="str">
        <f>IF('Peticions Aules'!A74="","",'Peticions Aules'!A74)</f>
        <v/>
      </c>
      <c r="B72" s="145" t="str">
        <f>IF('Peticions Aules'!B74="","",'Peticions Aules'!B74)</f>
        <v/>
      </c>
      <c r="C72" s="145" t="str">
        <f>IF('Peticions Aules'!C74="","",'Peticions Aules'!C74)</f>
        <v/>
      </c>
      <c r="D72" s="146" t="str">
        <f>IF('Peticions Aules'!D74="","",'Peticions Aules'!D74)</f>
        <v/>
      </c>
      <c r="E72" s="147" t="str">
        <f>IF('Peticions Aules'!E74="","",'Peticions Aules'!E74)</f>
        <v/>
      </c>
      <c r="F72" s="148" t="str">
        <f>IF('Peticions Aules'!F74="","",'Peticions Aules'!F74)</f>
        <v/>
      </c>
      <c r="G72" s="148" t="str">
        <f>IF('Peticions Aules'!G74="","",'Peticions Aules'!G74)</f>
        <v/>
      </c>
      <c r="H72" s="148" t="str">
        <f>IF('Peticions Aules'!H74="","",'Peticions Aules'!H74)</f>
        <v/>
      </c>
      <c r="I72" s="148" t="str">
        <f>IF('Peticions Aules'!I74="","",'Peticions Aules'!I74)</f>
        <v/>
      </c>
      <c r="J72" s="149" t="str">
        <f>IF('Peticions Aules'!J74="","",'Peticions Aules'!J74)</f>
        <v/>
      </c>
      <c r="K72" s="150" t="str">
        <f>IF('Peticions Aules'!K74="","",'Peticions Aules'!K74)</f>
        <v/>
      </c>
      <c r="L72" s="151" t="str">
        <f>IF('Peticions Aules'!L74="","",'Peticions Aules'!L74)</f>
        <v/>
      </c>
      <c r="M72" s="151" t="str">
        <f>IF('Peticions Aules'!M74="","",'Peticions Aules'!M74)</f>
        <v/>
      </c>
      <c r="N72" s="152" t="str">
        <f>IF('Peticions Aules'!N74="","",'Peticions Aules'!N74)</f>
        <v/>
      </c>
      <c r="O72" s="156" t="str">
        <f>IF('Peticions Aules'!O74="","",'Peticions Aules'!O74)</f>
        <v/>
      </c>
      <c r="Q72" s="160">
        <f t="shared" si="0"/>
        <v>0</v>
      </c>
      <c r="R72" s="154">
        <f xml:space="preserve"> IF(Q72="",0,Calculs!$C$35*Q72)</f>
        <v>0</v>
      </c>
      <c r="S72" s="160">
        <f t="shared" si="1"/>
        <v>0</v>
      </c>
      <c r="T72" s="153" t="str">
        <f t="shared" si="2"/>
        <v/>
      </c>
      <c r="U72" s="153" t="str">
        <f t="shared" si="3"/>
        <v/>
      </c>
      <c r="V72" s="154">
        <f xml:space="preserve">  IF(T72&lt;&gt;"",IF(E72="",0,SUMIF(Calculs!$B$2:$B$19,T72,Calculs!$C$2:$C$19)*E72),0)</f>
        <v>0</v>
      </c>
      <c r="W72" s="160">
        <f t="shared" si="4"/>
        <v>0</v>
      </c>
      <c r="X72" s="154" t="str">
        <f t="shared" si="7"/>
        <v/>
      </c>
      <c r="Y72" s="154">
        <f xml:space="preserve"> IF(X72="", 0,IF(E72="",0, VLOOKUP(X72,Calculs!$B$25:$C$30,2,FALSE)*E72))</f>
        <v>0</v>
      </c>
      <c r="Z72" s="160">
        <f t="shared" si="5"/>
        <v>0</v>
      </c>
      <c r="AA72" s="154">
        <f xml:space="preserve">  IF(Z72="",0,Z72*Calculs!$C$32)</f>
        <v>0</v>
      </c>
      <c r="AC72" s="154">
        <f t="shared" si="6"/>
        <v>0</v>
      </c>
    </row>
    <row r="73" spans="1:29" s="153" customFormat="1" ht="12.75" customHeight="1" x14ac:dyDescent="0.2">
      <c r="A73" s="145" t="str">
        <f>IF('Peticions Aules'!A75="","",'Peticions Aules'!A75)</f>
        <v/>
      </c>
      <c r="B73" s="145" t="str">
        <f>IF('Peticions Aules'!B75="","",'Peticions Aules'!B75)</f>
        <v/>
      </c>
      <c r="C73" s="145" t="str">
        <f>IF('Peticions Aules'!C75="","",'Peticions Aules'!C75)</f>
        <v/>
      </c>
      <c r="D73" s="146" t="str">
        <f>IF('Peticions Aules'!D75="","",'Peticions Aules'!D75)</f>
        <v/>
      </c>
      <c r="E73" s="147" t="str">
        <f>IF('Peticions Aules'!E75="","",'Peticions Aules'!E75)</f>
        <v/>
      </c>
      <c r="F73" s="148" t="str">
        <f>IF('Peticions Aules'!F75="","",'Peticions Aules'!F75)</f>
        <v/>
      </c>
      <c r="G73" s="148" t="str">
        <f>IF('Peticions Aules'!G75="","",'Peticions Aules'!G75)</f>
        <v/>
      </c>
      <c r="H73" s="148" t="str">
        <f>IF('Peticions Aules'!H75="","",'Peticions Aules'!H75)</f>
        <v/>
      </c>
      <c r="I73" s="148" t="str">
        <f>IF('Peticions Aules'!I75="","",'Peticions Aules'!I75)</f>
        <v/>
      </c>
      <c r="J73" s="149" t="str">
        <f>IF('Peticions Aules'!J75="","",'Peticions Aules'!J75)</f>
        <v/>
      </c>
      <c r="K73" s="150" t="str">
        <f>IF('Peticions Aules'!K75="","",'Peticions Aules'!K75)</f>
        <v/>
      </c>
      <c r="L73" s="151" t="str">
        <f>IF('Peticions Aules'!L75="","",'Peticions Aules'!L75)</f>
        <v/>
      </c>
      <c r="M73" s="151" t="str">
        <f>IF('Peticions Aules'!M75="","",'Peticions Aules'!M75)</f>
        <v/>
      </c>
      <c r="N73" s="152" t="str">
        <f>IF('Peticions Aules'!N75="","",'Peticions Aules'!N75)</f>
        <v/>
      </c>
      <c r="O73" s="156" t="str">
        <f>IF('Peticions Aules'!O75="","",'Peticions Aules'!O75)</f>
        <v/>
      </c>
      <c r="Q73" s="160">
        <f t="shared" si="0"/>
        <v>0</v>
      </c>
      <c r="R73" s="154">
        <f xml:space="preserve"> IF(Q73="",0,Calculs!$C$35*Q73)</f>
        <v>0</v>
      </c>
      <c r="S73" s="160">
        <f t="shared" si="1"/>
        <v>0</v>
      </c>
      <c r="T73" s="153" t="str">
        <f t="shared" si="2"/>
        <v/>
      </c>
      <c r="U73" s="153" t="str">
        <f t="shared" si="3"/>
        <v/>
      </c>
      <c r="V73" s="154">
        <f xml:space="preserve">  IF(T73&lt;&gt;"",IF(E73="",0,SUMIF(Calculs!$B$2:$B$19,T73,Calculs!$C$2:$C$19)*E73),0)</f>
        <v>0</v>
      </c>
      <c r="W73" s="160">
        <f t="shared" si="4"/>
        <v>0</v>
      </c>
      <c r="X73" s="154" t="str">
        <f t="shared" si="7"/>
        <v/>
      </c>
      <c r="Y73" s="154">
        <f xml:space="preserve"> IF(X73="", 0,IF(E73="",0, VLOOKUP(X73,Calculs!$B$25:$C$30,2,FALSE)*E73))</f>
        <v>0</v>
      </c>
      <c r="Z73" s="160">
        <f t="shared" si="5"/>
        <v>0</v>
      </c>
      <c r="AA73" s="154">
        <f xml:space="preserve">  IF(Z73="",0,Z73*Calculs!$C$32)</f>
        <v>0</v>
      </c>
      <c r="AC73" s="154">
        <f t="shared" si="6"/>
        <v>0</v>
      </c>
    </row>
    <row r="74" spans="1:29" s="153" customFormat="1" ht="12.75" customHeight="1" x14ac:dyDescent="0.2">
      <c r="A74" s="145" t="str">
        <f>IF('Peticions Aules'!A76="","",'Peticions Aules'!A76)</f>
        <v/>
      </c>
      <c r="B74" s="145" t="str">
        <f>IF('Peticions Aules'!B76="","",'Peticions Aules'!B76)</f>
        <v/>
      </c>
      <c r="C74" s="145" t="str">
        <f>IF('Peticions Aules'!C76="","",'Peticions Aules'!C76)</f>
        <v/>
      </c>
      <c r="D74" s="146" t="str">
        <f>IF('Peticions Aules'!D76="","",'Peticions Aules'!D76)</f>
        <v/>
      </c>
      <c r="E74" s="147" t="str">
        <f>IF('Peticions Aules'!E76="","",'Peticions Aules'!E76)</f>
        <v/>
      </c>
      <c r="F74" s="148" t="str">
        <f>IF('Peticions Aules'!F76="","",'Peticions Aules'!F76)</f>
        <v/>
      </c>
      <c r="G74" s="148" t="str">
        <f>IF('Peticions Aules'!G76="","",'Peticions Aules'!G76)</f>
        <v/>
      </c>
      <c r="H74" s="148" t="str">
        <f>IF('Peticions Aules'!H76="","",'Peticions Aules'!H76)</f>
        <v/>
      </c>
      <c r="I74" s="148" t="str">
        <f>IF('Peticions Aules'!I76="","",'Peticions Aules'!I76)</f>
        <v/>
      </c>
      <c r="J74" s="149" t="str">
        <f>IF('Peticions Aules'!J76="","",'Peticions Aules'!J76)</f>
        <v/>
      </c>
      <c r="K74" s="150" t="str">
        <f>IF('Peticions Aules'!K76="","",'Peticions Aules'!K76)</f>
        <v/>
      </c>
      <c r="L74" s="151" t="str">
        <f>IF('Peticions Aules'!L76="","",'Peticions Aules'!L76)</f>
        <v/>
      </c>
      <c r="M74" s="151" t="str">
        <f>IF('Peticions Aules'!M76="","",'Peticions Aules'!M76)</f>
        <v/>
      </c>
      <c r="N74" s="152" t="str">
        <f>IF('Peticions Aules'!N76="","",'Peticions Aules'!N76)</f>
        <v/>
      </c>
      <c r="O74" s="156" t="str">
        <f>IF('Peticions Aules'!O76="","",'Peticions Aules'!O76)</f>
        <v/>
      </c>
      <c r="Q74" s="160">
        <f t="shared" si="0"/>
        <v>0</v>
      </c>
      <c r="R74" s="154">
        <f xml:space="preserve"> IF(Q74="",0,Calculs!$C$35*Q74)</f>
        <v>0</v>
      </c>
      <c r="S74" s="160">
        <f t="shared" si="1"/>
        <v>0</v>
      </c>
      <c r="T74" s="153" t="str">
        <f t="shared" si="2"/>
        <v/>
      </c>
      <c r="U74" s="153" t="str">
        <f t="shared" si="3"/>
        <v/>
      </c>
      <c r="V74" s="154">
        <f xml:space="preserve">  IF(T74&lt;&gt;"",IF(E74="",0,SUMIF(Calculs!$B$2:$B$19,T74,Calculs!$C$2:$C$19)*E74),0)</f>
        <v>0</v>
      </c>
      <c r="W74" s="160">
        <f t="shared" si="4"/>
        <v>0</v>
      </c>
      <c r="X74" s="154" t="str">
        <f t="shared" si="7"/>
        <v/>
      </c>
      <c r="Y74" s="154">
        <f xml:space="preserve"> IF(X74="", 0,IF(E74="",0, VLOOKUP(X74,Calculs!$B$25:$C$30,2,FALSE)*E74))</f>
        <v>0</v>
      </c>
      <c r="Z74" s="160">
        <f t="shared" si="5"/>
        <v>0</v>
      </c>
      <c r="AA74" s="154">
        <f xml:space="preserve">  IF(Z74="",0,Z74*Calculs!$C$32)</f>
        <v>0</v>
      </c>
      <c r="AC74" s="154">
        <f t="shared" si="6"/>
        <v>0</v>
      </c>
    </row>
    <row r="75" spans="1:29" s="153" customFormat="1" ht="12.75" customHeight="1" x14ac:dyDescent="0.2">
      <c r="A75" s="145" t="str">
        <f>IF('Peticions Aules'!A77="","",'Peticions Aules'!A77)</f>
        <v/>
      </c>
      <c r="B75" s="145" t="str">
        <f>IF('Peticions Aules'!B77="","",'Peticions Aules'!B77)</f>
        <v/>
      </c>
      <c r="C75" s="145" t="str">
        <f>IF('Peticions Aules'!C77="","",'Peticions Aules'!C77)</f>
        <v/>
      </c>
      <c r="D75" s="146" t="str">
        <f>IF('Peticions Aules'!D77="","",'Peticions Aules'!D77)</f>
        <v/>
      </c>
      <c r="E75" s="147" t="str">
        <f>IF('Peticions Aules'!E77="","",'Peticions Aules'!E77)</f>
        <v/>
      </c>
      <c r="F75" s="148" t="str">
        <f>IF('Peticions Aules'!F77="","",'Peticions Aules'!F77)</f>
        <v/>
      </c>
      <c r="G75" s="148" t="str">
        <f>IF('Peticions Aules'!G77="","",'Peticions Aules'!G77)</f>
        <v/>
      </c>
      <c r="H75" s="148" t="str">
        <f>IF('Peticions Aules'!H77="","",'Peticions Aules'!H77)</f>
        <v/>
      </c>
      <c r="I75" s="148" t="str">
        <f>IF('Peticions Aules'!I77="","",'Peticions Aules'!I77)</f>
        <v/>
      </c>
      <c r="J75" s="149" t="str">
        <f>IF('Peticions Aules'!J77="","",'Peticions Aules'!J77)</f>
        <v/>
      </c>
      <c r="K75" s="150" t="str">
        <f>IF('Peticions Aules'!K77="","",'Peticions Aules'!K77)</f>
        <v/>
      </c>
      <c r="L75" s="151" t="str">
        <f>IF('Peticions Aules'!L77="","",'Peticions Aules'!L77)</f>
        <v/>
      </c>
      <c r="M75" s="151" t="str">
        <f>IF('Peticions Aules'!M77="","",'Peticions Aules'!M77)</f>
        <v/>
      </c>
      <c r="N75" s="152" t="str">
        <f>IF('Peticions Aules'!N77="","",'Peticions Aules'!N77)</f>
        <v/>
      </c>
      <c r="O75" s="156" t="str">
        <f>IF('Peticions Aules'!O77="","",'Peticions Aules'!O77)</f>
        <v/>
      </c>
      <c r="Q75" s="160">
        <f t="shared" si="0"/>
        <v>0</v>
      </c>
      <c r="R75" s="154">
        <f xml:space="preserve"> IF(Q75="",0,Calculs!$C$35*Q75)</f>
        <v>0</v>
      </c>
      <c r="S75" s="160">
        <f t="shared" si="1"/>
        <v>0</v>
      </c>
      <c r="T75" s="153" t="str">
        <f t="shared" si="2"/>
        <v/>
      </c>
      <c r="U75" s="153" t="str">
        <f t="shared" si="3"/>
        <v/>
      </c>
      <c r="V75" s="154">
        <f xml:space="preserve">  IF(T75&lt;&gt;"",IF(E75="",0,SUMIF(Calculs!$B$2:$B$19,T75,Calculs!$C$2:$C$19)*E75),0)</f>
        <v>0</v>
      </c>
      <c r="W75" s="160">
        <f t="shared" si="4"/>
        <v>0</v>
      </c>
      <c r="X75" s="154" t="str">
        <f t="shared" si="7"/>
        <v/>
      </c>
      <c r="Y75" s="154">
        <f xml:space="preserve"> IF(X75="", 0,IF(E75="",0, VLOOKUP(X75,Calculs!$B$25:$C$30,2,FALSE)*E75))</f>
        <v>0</v>
      </c>
      <c r="Z75" s="160">
        <f t="shared" si="5"/>
        <v>0</v>
      </c>
      <c r="AA75" s="154">
        <f xml:space="preserve">  IF(Z75="",0,Z75*Calculs!$C$32)</f>
        <v>0</v>
      </c>
      <c r="AC75" s="154">
        <f t="shared" si="6"/>
        <v>0</v>
      </c>
    </row>
    <row r="76" spans="1:29" s="153" customFormat="1" ht="12.75" customHeight="1" x14ac:dyDescent="0.2">
      <c r="A76" s="145" t="str">
        <f>IF('Peticions Aules'!A78="","",'Peticions Aules'!A78)</f>
        <v/>
      </c>
      <c r="B76" s="145" t="str">
        <f>IF('Peticions Aules'!B78="","",'Peticions Aules'!B78)</f>
        <v/>
      </c>
      <c r="C76" s="145" t="str">
        <f>IF('Peticions Aules'!C78="","",'Peticions Aules'!C78)</f>
        <v/>
      </c>
      <c r="D76" s="146" t="str">
        <f>IF('Peticions Aules'!D78="","",'Peticions Aules'!D78)</f>
        <v/>
      </c>
      <c r="E76" s="147" t="str">
        <f>IF('Peticions Aules'!E78="","",'Peticions Aules'!E78)</f>
        <v/>
      </c>
      <c r="F76" s="148" t="str">
        <f>IF('Peticions Aules'!F78="","",'Peticions Aules'!F78)</f>
        <v/>
      </c>
      <c r="G76" s="148" t="str">
        <f>IF('Peticions Aules'!G78="","",'Peticions Aules'!G78)</f>
        <v/>
      </c>
      <c r="H76" s="148" t="str">
        <f>IF('Peticions Aules'!H78="","",'Peticions Aules'!H78)</f>
        <v/>
      </c>
      <c r="I76" s="148" t="str">
        <f>IF('Peticions Aules'!I78="","",'Peticions Aules'!I78)</f>
        <v/>
      </c>
      <c r="J76" s="149" t="str">
        <f>IF('Peticions Aules'!J78="","",'Peticions Aules'!J78)</f>
        <v/>
      </c>
      <c r="K76" s="150" t="str">
        <f>IF('Peticions Aules'!K78="","",'Peticions Aules'!K78)</f>
        <v/>
      </c>
      <c r="L76" s="151" t="str">
        <f>IF('Peticions Aules'!L78="","",'Peticions Aules'!L78)</f>
        <v/>
      </c>
      <c r="M76" s="151" t="str">
        <f>IF('Peticions Aules'!M78="","",'Peticions Aules'!M78)</f>
        <v/>
      </c>
      <c r="N76" s="152" t="str">
        <f>IF('Peticions Aules'!N78="","",'Peticions Aules'!N78)</f>
        <v/>
      </c>
      <c r="O76" s="156" t="str">
        <f>IF('Peticions Aules'!O78="","",'Peticions Aules'!O78)</f>
        <v/>
      </c>
      <c r="Q76" s="160">
        <f t="shared" si="0"/>
        <v>0</v>
      </c>
      <c r="R76" s="154">
        <f xml:space="preserve"> IF(Q76="",0,Calculs!$C$35*Q76)</f>
        <v>0</v>
      </c>
      <c r="S76" s="160">
        <f t="shared" si="1"/>
        <v>0</v>
      </c>
      <c r="T76" s="153" t="str">
        <f t="shared" si="2"/>
        <v/>
      </c>
      <c r="U76" s="153" t="str">
        <f t="shared" si="3"/>
        <v/>
      </c>
      <c r="V76" s="154">
        <f xml:space="preserve">  IF(T76&lt;&gt;"",IF(E76="",0,SUMIF(Calculs!$B$2:$B$19,T76,Calculs!$C$2:$C$19)*E76),0)</f>
        <v>0</v>
      </c>
      <c r="W76" s="160">
        <f t="shared" si="4"/>
        <v>0</v>
      </c>
      <c r="X76" s="154" t="str">
        <f t="shared" si="7"/>
        <v/>
      </c>
      <c r="Y76" s="154">
        <f xml:space="preserve"> IF(X76="", 0,IF(E76="",0, VLOOKUP(X76,Calculs!$B$25:$C$30,2,FALSE)*E76))</f>
        <v>0</v>
      </c>
      <c r="Z76" s="160">
        <f t="shared" si="5"/>
        <v>0</v>
      </c>
      <c r="AA76" s="154">
        <f xml:space="preserve">  IF(Z76="",0,Z76*Calculs!$C$32)</f>
        <v>0</v>
      </c>
      <c r="AC76" s="154">
        <f t="shared" si="6"/>
        <v>0</v>
      </c>
    </row>
    <row r="77" spans="1:29" s="153" customFormat="1" ht="12.75" customHeight="1" x14ac:dyDescent="0.2">
      <c r="A77" s="145" t="str">
        <f>IF('Peticions Aules'!A79="","",'Peticions Aules'!A79)</f>
        <v/>
      </c>
      <c r="B77" s="145" t="str">
        <f>IF('Peticions Aules'!B79="","",'Peticions Aules'!B79)</f>
        <v/>
      </c>
      <c r="C77" s="145" t="str">
        <f>IF('Peticions Aules'!C79="","",'Peticions Aules'!C79)</f>
        <v/>
      </c>
      <c r="D77" s="146" t="str">
        <f>IF('Peticions Aules'!D79="","",'Peticions Aules'!D79)</f>
        <v/>
      </c>
      <c r="E77" s="147" t="str">
        <f>IF('Peticions Aules'!E79="","",'Peticions Aules'!E79)</f>
        <v/>
      </c>
      <c r="F77" s="148" t="str">
        <f>IF('Peticions Aules'!F79="","",'Peticions Aules'!F79)</f>
        <v/>
      </c>
      <c r="G77" s="148" t="str">
        <f>IF('Peticions Aules'!G79="","",'Peticions Aules'!G79)</f>
        <v/>
      </c>
      <c r="H77" s="148" t="str">
        <f>IF('Peticions Aules'!H79="","",'Peticions Aules'!H79)</f>
        <v/>
      </c>
      <c r="I77" s="148" t="str">
        <f>IF('Peticions Aules'!I79="","",'Peticions Aules'!I79)</f>
        <v/>
      </c>
      <c r="J77" s="149" t="str">
        <f>IF('Peticions Aules'!J79="","",'Peticions Aules'!J79)</f>
        <v/>
      </c>
      <c r="K77" s="150" t="str">
        <f>IF('Peticions Aules'!K79="","",'Peticions Aules'!K79)</f>
        <v/>
      </c>
      <c r="L77" s="151" t="str">
        <f>IF('Peticions Aules'!L79="","",'Peticions Aules'!L79)</f>
        <v/>
      </c>
      <c r="M77" s="151" t="str">
        <f>IF('Peticions Aules'!M79="","",'Peticions Aules'!M79)</f>
        <v/>
      </c>
      <c r="N77" s="152" t="str">
        <f>IF('Peticions Aules'!N79="","",'Peticions Aules'!N79)</f>
        <v/>
      </c>
      <c r="O77" s="156" t="str">
        <f>IF('Peticions Aules'!O79="","",'Peticions Aules'!O79)</f>
        <v/>
      </c>
      <c r="Q77" s="160">
        <f t="shared" si="0"/>
        <v>0</v>
      </c>
      <c r="R77" s="154">
        <f xml:space="preserve"> IF(Q77="",0,Calculs!$C$35*Q77)</f>
        <v>0</v>
      </c>
      <c r="S77" s="160">
        <f t="shared" si="1"/>
        <v>0</v>
      </c>
      <c r="T77" s="153" t="str">
        <f t="shared" si="2"/>
        <v/>
      </c>
      <c r="U77" s="153" t="str">
        <f t="shared" si="3"/>
        <v/>
      </c>
      <c r="V77" s="154">
        <f xml:space="preserve">  IF(T77&lt;&gt;"",IF(E77="",0,SUMIF(Calculs!$B$2:$B$19,T77,Calculs!$C$2:$C$19)*E77),0)</f>
        <v>0</v>
      </c>
      <c r="W77" s="160">
        <f t="shared" si="4"/>
        <v>0</v>
      </c>
      <c r="X77" s="154" t="str">
        <f t="shared" si="7"/>
        <v/>
      </c>
      <c r="Y77" s="154">
        <f xml:space="preserve"> IF(X77="", 0,IF(E77="",0, VLOOKUP(X77,Calculs!$B$25:$C$30,2,FALSE)*E77))</f>
        <v>0</v>
      </c>
      <c r="Z77" s="160">
        <f t="shared" si="5"/>
        <v>0</v>
      </c>
      <c r="AA77" s="154">
        <f xml:space="preserve">  IF(Z77="",0,Z77*Calculs!$C$32)</f>
        <v>0</v>
      </c>
      <c r="AC77" s="154">
        <f t="shared" si="6"/>
        <v>0</v>
      </c>
    </row>
    <row r="78" spans="1:29" s="153" customFormat="1" ht="12.75" customHeight="1" x14ac:dyDescent="0.2">
      <c r="A78" s="145" t="str">
        <f>IF('Peticions Aules'!A80="","",'Peticions Aules'!A80)</f>
        <v/>
      </c>
      <c r="B78" s="145" t="str">
        <f>IF('Peticions Aules'!B80="","",'Peticions Aules'!B80)</f>
        <v/>
      </c>
      <c r="C78" s="145" t="str">
        <f>IF('Peticions Aules'!C80="","",'Peticions Aules'!C80)</f>
        <v/>
      </c>
      <c r="D78" s="146" t="str">
        <f>IF('Peticions Aules'!D80="","",'Peticions Aules'!D80)</f>
        <v/>
      </c>
      <c r="E78" s="147" t="str">
        <f>IF('Peticions Aules'!E80="","",'Peticions Aules'!E80)</f>
        <v/>
      </c>
      <c r="F78" s="148" t="str">
        <f>IF('Peticions Aules'!F80="","",'Peticions Aules'!F80)</f>
        <v/>
      </c>
      <c r="G78" s="148" t="str">
        <f>IF('Peticions Aules'!G80="","",'Peticions Aules'!G80)</f>
        <v/>
      </c>
      <c r="H78" s="148" t="str">
        <f>IF('Peticions Aules'!H80="","",'Peticions Aules'!H80)</f>
        <v/>
      </c>
      <c r="I78" s="148" t="str">
        <f>IF('Peticions Aules'!I80="","",'Peticions Aules'!I80)</f>
        <v/>
      </c>
      <c r="J78" s="149" t="str">
        <f>IF('Peticions Aules'!J80="","",'Peticions Aules'!J80)</f>
        <v/>
      </c>
      <c r="K78" s="150" t="str">
        <f>IF('Peticions Aules'!K80="","",'Peticions Aules'!K80)</f>
        <v/>
      </c>
      <c r="L78" s="151" t="str">
        <f>IF('Peticions Aules'!L80="","",'Peticions Aules'!L80)</f>
        <v/>
      </c>
      <c r="M78" s="151" t="str">
        <f>IF('Peticions Aules'!M80="","",'Peticions Aules'!M80)</f>
        <v/>
      </c>
      <c r="N78" s="152" t="str">
        <f>IF('Peticions Aules'!N80="","",'Peticions Aules'!N80)</f>
        <v/>
      </c>
      <c r="O78" s="156" t="str">
        <f>IF('Peticions Aules'!O80="","",'Peticions Aules'!O80)</f>
        <v/>
      </c>
      <c r="Q78" s="160">
        <f t="shared" si="0"/>
        <v>0</v>
      </c>
      <c r="R78" s="154">
        <f xml:space="preserve"> IF(Q78="",0,Calculs!$C$35*Q78)</f>
        <v>0</v>
      </c>
      <c r="S78" s="160">
        <f t="shared" si="1"/>
        <v>0</v>
      </c>
      <c r="T78" s="153" t="str">
        <f t="shared" si="2"/>
        <v/>
      </c>
      <c r="U78" s="153" t="str">
        <f t="shared" si="3"/>
        <v/>
      </c>
      <c r="V78" s="154">
        <f xml:space="preserve">  IF(T78&lt;&gt;"",IF(E78="",0,SUMIF(Calculs!$B$2:$B$19,T78,Calculs!$C$2:$C$19)*E78),0)</f>
        <v>0</v>
      </c>
      <c r="W78" s="160">
        <f t="shared" si="4"/>
        <v>0</v>
      </c>
      <c r="X78" s="154" t="str">
        <f t="shared" si="7"/>
        <v/>
      </c>
      <c r="Y78" s="154">
        <f xml:space="preserve"> IF(X78="", 0,IF(E78="",0, VLOOKUP(X78,Calculs!$B$25:$C$30,2,FALSE)*E78))</f>
        <v>0</v>
      </c>
      <c r="Z78" s="160">
        <f t="shared" si="5"/>
        <v>0</v>
      </c>
      <c r="AA78" s="154">
        <f xml:space="preserve">  IF(Z78="",0,Z78*Calculs!$C$32)</f>
        <v>0</v>
      </c>
      <c r="AC78" s="154">
        <f t="shared" si="6"/>
        <v>0</v>
      </c>
    </row>
    <row r="79" spans="1:29" s="153" customFormat="1" ht="12.75" customHeight="1" x14ac:dyDescent="0.2">
      <c r="A79" s="145" t="str">
        <f>IF('Peticions Aules'!A81="","",'Peticions Aules'!A81)</f>
        <v/>
      </c>
      <c r="B79" s="145" t="str">
        <f>IF('Peticions Aules'!B81="","",'Peticions Aules'!B81)</f>
        <v/>
      </c>
      <c r="C79" s="145" t="str">
        <f>IF('Peticions Aules'!C81="","",'Peticions Aules'!C81)</f>
        <v/>
      </c>
      <c r="D79" s="146" t="str">
        <f>IF('Peticions Aules'!D81="","",'Peticions Aules'!D81)</f>
        <v/>
      </c>
      <c r="E79" s="147" t="str">
        <f>IF('Peticions Aules'!E81="","",'Peticions Aules'!E81)</f>
        <v/>
      </c>
      <c r="F79" s="148" t="str">
        <f>IF('Peticions Aules'!F81="","",'Peticions Aules'!F81)</f>
        <v/>
      </c>
      <c r="G79" s="148" t="str">
        <f>IF('Peticions Aules'!G81="","",'Peticions Aules'!G81)</f>
        <v/>
      </c>
      <c r="H79" s="148" t="str">
        <f>IF('Peticions Aules'!H81="","",'Peticions Aules'!H81)</f>
        <v/>
      </c>
      <c r="I79" s="148" t="str">
        <f>IF('Peticions Aules'!I81="","",'Peticions Aules'!I81)</f>
        <v/>
      </c>
      <c r="J79" s="149" t="str">
        <f>IF('Peticions Aules'!J81="","",'Peticions Aules'!J81)</f>
        <v/>
      </c>
      <c r="K79" s="150" t="str">
        <f>IF('Peticions Aules'!K81="","",'Peticions Aules'!K81)</f>
        <v/>
      </c>
      <c r="L79" s="151" t="str">
        <f>IF('Peticions Aules'!L81="","",'Peticions Aules'!L81)</f>
        <v/>
      </c>
      <c r="M79" s="151" t="str">
        <f>IF('Peticions Aules'!M81="","",'Peticions Aules'!M81)</f>
        <v/>
      </c>
      <c r="N79" s="152" t="str">
        <f>IF('Peticions Aules'!N81="","",'Peticions Aules'!N81)</f>
        <v/>
      </c>
      <c r="O79" s="156" t="str">
        <f>IF('Peticions Aules'!O81="","",'Peticions Aules'!O81)</f>
        <v/>
      </c>
      <c r="Q79" s="160">
        <f t="shared" si="0"/>
        <v>0</v>
      </c>
      <c r="R79" s="154">
        <f xml:space="preserve"> IF(Q79="",0,Calculs!$C$35*Q79)</f>
        <v>0</v>
      </c>
      <c r="S79" s="160">
        <f t="shared" si="1"/>
        <v>0</v>
      </c>
      <c r="T79" s="153" t="str">
        <f t="shared" si="2"/>
        <v/>
      </c>
      <c r="U79" s="153" t="str">
        <f t="shared" si="3"/>
        <v/>
      </c>
      <c r="V79" s="154">
        <f xml:space="preserve">  IF(T79&lt;&gt;"",IF(E79="",0,SUMIF(Calculs!$B$2:$B$19,T79,Calculs!$C$2:$C$19)*E79),0)</f>
        <v>0</v>
      </c>
      <c r="W79" s="160">
        <f t="shared" si="4"/>
        <v>0</v>
      </c>
      <c r="X79" s="154" t="str">
        <f t="shared" si="7"/>
        <v/>
      </c>
      <c r="Y79" s="154">
        <f xml:space="preserve"> IF(X79="", 0,IF(E79="",0, VLOOKUP(X79,Calculs!$B$25:$C$30,2,FALSE)*E79))</f>
        <v>0</v>
      </c>
      <c r="Z79" s="160">
        <f t="shared" si="5"/>
        <v>0</v>
      </c>
      <c r="AA79" s="154">
        <f xml:space="preserve">  IF(Z79="",0,Z79*Calculs!$C$32)</f>
        <v>0</v>
      </c>
      <c r="AC79" s="154">
        <f t="shared" si="6"/>
        <v>0</v>
      </c>
    </row>
    <row r="80" spans="1:29" s="153" customFormat="1" ht="12.75" customHeight="1" x14ac:dyDescent="0.2">
      <c r="A80" s="145" t="str">
        <f>IF('Peticions Aules'!A82="","",'Peticions Aules'!A82)</f>
        <v/>
      </c>
      <c r="B80" s="145" t="str">
        <f>IF('Peticions Aules'!B82="","",'Peticions Aules'!B82)</f>
        <v/>
      </c>
      <c r="C80" s="145" t="str">
        <f>IF('Peticions Aules'!C82="","",'Peticions Aules'!C82)</f>
        <v/>
      </c>
      <c r="D80" s="146" t="str">
        <f>IF('Peticions Aules'!D82="","",'Peticions Aules'!D82)</f>
        <v/>
      </c>
      <c r="E80" s="147" t="str">
        <f>IF('Peticions Aules'!E82="","",'Peticions Aules'!E82)</f>
        <v/>
      </c>
      <c r="F80" s="148" t="str">
        <f>IF('Peticions Aules'!F82="","",'Peticions Aules'!F82)</f>
        <v/>
      </c>
      <c r="G80" s="148" t="str">
        <f>IF('Peticions Aules'!G82="","",'Peticions Aules'!G82)</f>
        <v/>
      </c>
      <c r="H80" s="148" t="str">
        <f>IF('Peticions Aules'!H82="","",'Peticions Aules'!H82)</f>
        <v/>
      </c>
      <c r="I80" s="148" t="str">
        <f>IF('Peticions Aules'!I82="","",'Peticions Aules'!I82)</f>
        <v/>
      </c>
      <c r="J80" s="149" t="str">
        <f>IF('Peticions Aules'!J82="","",'Peticions Aules'!J82)</f>
        <v/>
      </c>
      <c r="K80" s="150" t="str">
        <f>IF('Peticions Aules'!K82="","",'Peticions Aules'!K82)</f>
        <v/>
      </c>
      <c r="L80" s="151" t="str">
        <f>IF('Peticions Aules'!L82="","",'Peticions Aules'!L82)</f>
        <v/>
      </c>
      <c r="M80" s="151" t="str">
        <f>IF('Peticions Aules'!M82="","",'Peticions Aules'!M82)</f>
        <v/>
      </c>
      <c r="N80" s="152" t="str">
        <f>IF('Peticions Aules'!N82="","",'Peticions Aules'!N82)</f>
        <v/>
      </c>
      <c r="O80" s="156" t="str">
        <f>IF('Peticions Aules'!O82="","",'Peticions Aules'!O82)</f>
        <v/>
      </c>
      <c r="Q80" s="160">
        <f t="shared" si="0"/>
        <v>0</v>
      </c>
      <c r="R80" s="154">
        <f xml:space="preserve"> IF(Q80="",0,Calculs!$C$35*Q80)</f>
        <v>0</v>
      </c>
      <c r="S80" s="160">
        <f t="shared" si="1"/>
        <v>0</v>
      </c>
      <c r="T80" s="153" t="str">
        <f t="shared" si="2"/>
        <v/>
      </c>
      <c r="U80" s="153" t="str">
        <f t="shared" si="3"/>
        <v/>
      </c>
      <c r="V80" s="154">
        <f xml:space="preserve">  IF(T80&lt;&gt;"",IF(E80="",0,SUMIF(Calculs!$B$2:$B$19,T80,Calculs!$C$2:$C$19)*E80),0)</f>
        <v>0</v>
      </c>
      <c r="W80" s="160">
        <f t="shared" si="4"/>
        <v>0</v>
      </c>
      <c r="X80" s="154" t="str">
        <f t="shared" si="7"/>
        <v/>
      </c>
      <c r="Y80" s="154">
        <f xml:space="preserve"> IF(X80="", 0,IF(E80="",0, VLOOKUP(X80,Calculs!$B$25:$C$30,2,FALSE)*E80))</f>
        <v>0</v>
      </c>
      <c r="Z80" s="160">
        <f t="shared" si="5"/>
        <v>0</v>
      </c>
      <c r="AA80" s="154">
        <f xml:space="preserve">  IF(Z80="",0,Z80*Calculs!$C$32)</f>
        <v>0</v>
      </c>
      <c r="AC80" s="154">
        <f t="shared" si="6"/>
        <v>0</v>
      </c>
    </row>
    <row r="81" spans="1:29" s="153" customFormat="1" ht="12.75" customHeight="1" x14ac:dyDescent="0.2">
      <c r="A81" s="145" t="str">
        <f>IF('Peticions Aules'!A83="","",'Peticions Aules'!A83)</f>
        <v/>
      </c>
      <c r="B81" s="145" t="str">
        <f>IF('Peticions Aules'!B83="","",'Peticions Aules'!B83)</f>
        <v/>
      </c>
      <c r="C81" s="145" t="str">
        <f>IF('Peticions Aules'!C83="","",'Peticions Aules'!C83)</f>
        <v/>
      </c>
      <c r="D81" s="146" t="str">
        <f>IF('Peticions Aules'!D83="","",'Peticions Aules'!D83)</f>
        <v/>
      </c>
      <c r="E81" s="147" t="str">
        <f>IF('Peticions Aules'!E83="","",'Peticions Aules'!E83)</f>
        <v/>
      </c>
      <c r="F81" s="148" t="str">
        <f>IF('Peticions Aules'!F83="","",'Peticions Aules'!F83)</f>
        <v/>
      </c>
      <c r="G81" s="148" t="str">
        <f>IF('Peticions Aules'!G83="","",'Peticions Aules'!G83)</f>
        <v/>
      </c>
      <c r="H81" s="148" t="str">
        <f>IF('Peticions Aules'!H83="","",'Peticions Aules'!H83)</f>
        <v/>
      </c>
      <c r="I81" s="148" t="str">
        <f>IF('Peticions Aules'!I83="","",'Peticions Aules'!I83)</f>
        <v/>
      </c>
      <c r="J81" s="149" t="str">
        <f>IF('Peticions Aules'!J83="","",'Peticions Aules'!J83)</f>
        <v/>
      </c>
      <c r="K81" s="150" t="str">
        <f>IF('Peticions Aules'!K83="","",'Peticions Aules'!K83)</f>
        <v/>
      </c>
      <c r="L81" s="151" t="str">
        <f>IF('Peticions Aules'!L83="","",'Peticions Aules'!L83)</f>
        <v/>
      </c>
      <c r="M81" s="151" t="str">
        <f>IF('Peticions Aules'!M83="","",'Peticions Aules'!M83)</f>
        <v/>
      </c>
      <c r="N81" s="152" t="str">
        <f>IF('Peticions Aules'!N83="","",'Peticions Aules'!N83)</f>
        <v/>
      </c>
      <c r="O81" s="156" t="str">
        <f>IF('Peticions Aules'!O83="","",'Peticions Aules'!O83)</f>
        <v/>
      </c>
      <c r="Q81" s="160">
        <f t="shared" ref="Q81:Q144" si="8" xml:space="preserve"> IF(LEFT(F81,1) = "S", E81,0)</f>
        <v>0</v>
      </c>
      <c r="R81" s="154">
        <f xml:space="preserve"> IF(Q81="",0,Calculs!$C$35*Q81)</f>
        <v>0</v>
      </c>
      <c r="S81" s="160">
        <f t="shared" ref="S81:S144" si="9" xml:space="preserve"> IF(T81&lt;&gt; "", E81,0)</f>
        <v>0</v>
      </c>
      <c r="T81" s="153" t="str">
        <f t="shared" ref="T81:T144" si="10">IF(G81&lt;&gt;"",CONCATENATE(LEFT(G81,3),IF(H81="Linux",".L",".W")),"")</f>
        <v/>
      </c>
      <c r="U81" s="153" t="str">
        <f t="shared" ref="U81:U144" si="11">IF(G81&lt;&gt;"",I81,"")</f>
        <v/>
      </c>
      <c r="V81" s="154">
        <f xml:space="preserve">  IF(T81&lt;&gt;"",IF(E81="",0,SUMIF(Calculs!$B$2:$B$19,T81,Calculs!$C$2:$C$19)*E81),0)</f>
        <v>0</v>
      </c>
      <c r="W81" s="160">
        <f t="shared" ref="W81:W144" si="12" xml:space="preserve"> IF(X81&lt;&gt; "", E81,0)</f>
        <v>0</v>
      </c>
      <c r="X81" s="154" t="str">
        <f t="shared" si="7"/>
        <v/>
      </c>
      <c r="Y81" s="154">
        <f xml:space="preserve"> IF(X81="", 0,IF(E81="",0, VLOOKUP(X81,Calculs!$B$25:$C$30,2,FALSE)*E81))</f>
        <v>0</v>
      </c>
      <c r="Z81" s="160">
        <f t="shared" ref="Z81:Z144" si="13" xml:space="preserve"> IF(LEFT(K81,1) = "S", E81,0)</f>
        <v>0</v>
      </c>
      <c r="AA81" s="154">
        <f xml:space="preserve">  IF(Z81="",0,Z81*Calculs!$C$32)</f>
        <v>0</v>
      </c>
      <c r="AC81" s="154">
        <f t="shared" ref="AC81:AC144" si="14">IF(E81="",0,R81+V81+Y81+AA81)</f>
        <v>0</v>
      </c>
    </row>
    <row r="82" spans="1:29" s="153" customFormat="1" ht="12.75" customHeight="1" x14ac:dyDescent="0.2">
      <c r="A82" s="145" t="str">
        <f>IF('Peticions Aules'!A84="","",'Peticions Aules'!A84)</f>
        <v/>
      </c>
      <c r="B82" s="145" t="str">
        <f>IF('Peticions Aules'!B84="","",'Peticions Aules'!B84)</f>
        <v/>
      </c>
      <c r="C82" s="145" t="str">
        <f>IF('Peticions Aules'!C84="","",'Peticions Aules'!C84)</f>
        <v/>
      </c>
      <c r="D82" s="146" t="str">
        <f>IF('Peticions Aules'!D84="","",'Peticions Aules'!D84)</f>
        <v/>
      </c>
      <c r="E82" s="147" t="str">
        <f>IF('Peticions Aules'!E84="","",'Peticions Aules'!E84)</f>
        <v/>
      </c>
      <c r="F82" s="148" t="str">
        <f>IF('Peticions Aules'!F84="","",'Peticions Aules'!F84)</f>
        <v/>
      </c>
      <c r="G82" s="148" t="str">
        <f>IF('Peticions Aules'!G84="","",'Peticions Aules'!G84)</f>
        <v/>
      </c>
      <c r="H82" s="148" t="str">
        <f>IF('Peticions Aules'!H84="","",'Peticions Aules'!H84)</f>
        <v/>
      </c>
      <c r="I82" s="148" t="str">
        <f>IF('Peticions Aules'!I84="","",'Peticions Aules'!I84)</f>
        <v/>
      </c>
      <c r="J82" s="149" t="str">
        <f>IF('Peticions Aules'!J84="","",'Peticions Aules'!J84)</f>
        <v/>
      </c>
      <c r="K82" s="150" t="str">
        <f>IF('Peticions Aules'!K84="","",'Peticions Aules'!K84)</f>
        <v/>
      </c>
      <c r="L82" s="151" t="str">
        <f>IF('Peticions Aules'!L84="","",'Peticions Aules'!L84)</f>
        <v/>
      </c>
      <c r="M82" s="151" t="str">
        <f>IF('Peticions Aules'!M84="","",'Peticions Aules'!M84)</f>
        <v/>
      </c>
      <c r="N82" s="152" t="str">
        <f>IF('Peticions Aules'!N84="","",'Peticions Aules'!N84)</f>
        <v/>
      </c>
      <c r="O82" s="156" t="str">
        <f>IF('Peticions Aules'!O84="","",'Peticions Aules'!O84)</f>
        <v/>
      </c>
      <c r="Q82" s="160">
        <f t="shared" si="8"/>
        <v>0</v>
      </c>
      <c r="R82" s="154">
        <f xml:space="preserve"> IF(Q82="",0,Calculs!$C$35*Q82)</f>
        <v>0</v>
      </c>
      <c r="S82" s="160">
        <f t="shared" si="9"/>
        <v>0</v>
      </c>
      <c r="T82" s="153" t="str">
        <f t="shared" si="10"/>
        <v/>
      </c>
      <c r="U82" s="153" t="str">
        <f t="shared" si="11"/>
        <v/>
      </c>
      <c r="V82" s="154">
        <f xml:space="preserve">  IF(T82&lt;&gt;"",IF(E82="",0,SUMIF(Calculs!$B$2:$B$19,T82,Calculs!$C$2:$C$19)*E82),0)</f>
        <v>0</v>
      </c>
      <c r="W82" s="160">
        <f t="shared" si="12"/>
        <v>0</v>
      </c>
      <c r="X82" s="154" t="str">
        <f t="shared" si="7"/>
        <v/>
      </c>
      <c r="Y82" s="154">
        <f xml:space="preserve"> IF(X82="", 0,IF(E82="",0, VLOOKUP(X82,Calculs!$B$25:$C$30,2,FALSE)*E82))</f>
        <v>0</v>
      </c>
      <c r="Z82" s="160">
        <f t="shared" si="13"/>
        <v>0</v>
      </c>
      <c r="AA82" s="154">
        <f xml:space="preserve">  IF(Z82="",0,Z82*Calculs!$C$32)</f>
        <v>0</v>
      </c>
      <c r="AC82" s="154">
        <f t="shared" si="14"/>
        <v>0</v>
      </c>
    </row>
    <row r="83" spans="1:29" s="153" customFormat="1" ht="12.75" customHeight="1" x14ac:dyDescent="0.2">
      <c r="A83" s="145" t="str">
        <f>IF('Peticions Aules'!A85="","",'Peticions Aules'!A85)</f>
        <v/>
      </c>
      <c r="B83" s="145" t="str">
        <f>IF('Peticions Aules'!B85="","",'Peticions Aules'!B85)</f>
        <v/>
      </c>
      <c r="C83" s="145" t="str">
        <f>IF('Peticions Aules'!C85="","",'Peticions Aules'!C85)</f>
        <v/>
      </c>
      <c r="D83" s="146" t="str">
        <f>IF('Peticions Aules'!D85="","",'Peticions Aules'!D85)</f>
        <v/>
      </c>
      <c r="E83" s="147" t="str">
        <f>IF('Peticions Aules'!E85="","",'Peticions Aules'!E85)</f>
        <v/>
      </c>
      <c r="F83" s="148" t="str">
        <f>IF('Peticions Aules'!F85="","",'Peticions Aules'!F85)</f>
        <v/>
      </c>
      <c r="G83" s="148" t="str">
        <f>IF('Peticions Aules'!G85="","",'Peticions Aules'!G85)</f>
        <v/>
      </c>
      <c r="H83" s="148" t="str">
        <f>IF('Peticions Aules'!H85="","",'Peticions Aules'!H85)</f>
        <v/>
      </c>
      <c r="I83" s="148" t="str">
        <f>IF('Peticions Aules'!I85="","",'Peticions Aules'!I85)</f>
        <v/>
      </c>
      <c r="J83" s="149" t="str">
        <f>IF('Peticions Aules'!J85="","",'Peticions Aules'!J85)</f>
        <v/>
      </c>
      <c r="K83" s="150" t="str">
        <f>IF('Peticions Aules'!K85="","",'Peticions Aules'!K85)</f>
        <v/>
      </c>
      <c r="L83" s="151" t="str">
        <f>IF('Peticions Aules'!L85="","",'Peticions Aules'!L85)</f>
        <v/>
      </c>
      <c r="M83" s="151" t="str">
        <f>IF('Peticions Aules'!M85="","",'Peticions Aules'!M85)</f>
        <v/>
      </c>
      <c r="N83" s="152" t="str">
        <f>IF('Peticions Aules'!N85="","",'Peticions Aules'!N85)</f>
        <v/>
      </c>
      <c r="O83" s="156" t="str">
        <f>IF('Peticions Aules'!O85="","",'Peticions Aules'!O85)</f>
        <v/>
      </c>
      <c r="Q83" s="160">
        <f t="shared" si="8"/>
        <v>0</v>
      </c>
      <c r="R83" s="154">
        <f xml:space="preserve"> IF(Q83="",0,Calculs!$C$35*Q83)</f>
        <v>0</v>
      </c>
      <c r="S83" s="160">
        <f t="shared" si="9"/>
        <v>0</v>
      </c>
      <c r="T83" s="153" t="str">
        <f t="shared" si="10"/>
        <v/>
      </c>
      <c r="U83" s="153" t="str">
        <f t="shared" si="11"/>
        <v/>
      </c>
      <c r="V83" s="154">
        <f xml:space="preserve">  IF(T83&lt;&gt;"",IF(E83="",0,SUMIF(Calculs!$B$2:$B$19,T83,Calculs!$C$2:$C$19)*E83),0)</f>
        <v>0</v>
      </c>
      <c r="W83" s="160">
        <f t="shared" si="12"/>
        <v>0</v>
      </c>
      <c r="X83" s="154" t="str">
        <f t="shared" ref="X83:X146" si="15">IF(AND(J83&lt;&gt;"",LEFT(J83,2)&lt;&gt;"Se"),LEFT(J83,2),"")</f>
        <v/>
      </c>
      <c r="Y83" s="154">
        <f xml:space="preserve"> IF(X83="", 0,IF(E83="",0, VLOOKUP(X83,Calculs!$B$25:$C$30,2,FALSE)*E83))</f>
        <v>0</v>
      </c>
      <c r="Z83" s="160">
        <f t="shared" si="13"/>
        <v>0</v>
      </c>
      <c r="AA83" s="154">
        <f xml:space="preserve">  IF(Z83="",0,Z83*Calculs!$C$32)</f>
        <v>0</v>
      </c>
      <c r="AC83" s="154">
        <f t="shared" si="14"/>
        <v>0</v>
      </c>
    </row>
    <row r="84" spans="1:29" s="153" customFormat="1" ht="12.75" customHeight="1" x14ac:dyDescent="0.2">
      <c r="A84" s="145" t="str">
        <f>IF('Peticions Aules'!A86="","",'Peticions Aules'!A86)</f>
        <v/>
      </c>
      <c r="B84" s="145" t="str">
        <f>IF('Peticions Aules'!B86="","",'Peticions Aules'!B86)</f>
        <v/>
      </c>
      <c r="C84" s="145" t="str">
        <f>IF('Peticions Aules'!C86="","",'Peticions Aules'!C86)</f>
        <v/>
      </c>
      <c r="D84" s="146" t="str">
        <f>IF('Peticions Aules'!D86="","",'Peticions Aules'!D86)</f>
        <v/>
      </c>
      <c r="E84" s="147" t="str">
        <f>IF('Peticions Aules'!E86="","",'Peticions Aules'!E86)</f>
        <v/>
      </c>
      <c r="F84" s="148" t="str">
        <f>IF('Peticions Aules'!F86="","",'Peticions Aules'!F86)</f>
        <v/>
      </c>
      <c r="G84" s="148" t="str">
        <f>IF('Peticions Aules'!G86="","",'Peticions Aules'!G86)</f>
        <v/>
      </c>
      <c r="H84" s="148" t="str">
        <f>IF('Peticions Aules'!H86="","",'Peticions Aules'!H86)</f>
        <v/>
      </c>
      <c r="I84" s="148" t="str">
        <f>IF('Peticions Aules'!I86="","",'Peticions Aules'!I86)</f>
        <v/>
      </c>
      <c r="J84" s="149" t="str">
        <f>IF('Peticions Aules'!J86="","",'Peticions Aules'!J86)</f>
        <v/>
      </c>
      <c r="K84" s="150" t="str">
        <f>IF('Peticions Aules'!K86="","",'Peticions Aules'!K86)</f>
        <v/>
      </c>
      <c r="L84" s="151" t="str">
        <f>IF('Peticions Aules'!L86="","",'Peticions Aules'!L86)</f>
        <v/>
      </c>
      <c r="M84" s="151" t="str">
        <f>IF('Peticions Aules'!M86="","",'Peticions Aules'!M86)</f>
        <v/>
      </c>
      <c r="N84" s="152" t="str">
        <f>IF('Peticions Aules'!N86="","",'Peticions Aules'!N86)</f>
        <v/>
      </c>
      <c r="O84" s="156" t="str">
        <f>IF('Peticions Aules'!O86="","",'Peticions Aules'!O86)</f>
        <v/>
      </c>
      <c r="Q84" s="160">
        <f t="shared" si="8"/>
        <v>0</v>
      </c>
      <c r="R84" s="154">
        <f xml:space="preserve"> IF(Q84="",0,Calculs!$C$35*Q84)</f>
        <v>0</v>
      </c>
      <c r="S84" s="160">
        <f t="shared" si="9"/>
        <v>0</v>
      </c>
      <c r="T84" s="153" t="str">
        <f t="shared" si="10"/>
        <v/>
      </c>
      <c r="U84" s="153" t="str">
        <f t="shared" si="11"/>
        <v/>
      </c>
      <c r="V84" s="154">
        <f xml:space="preserve">  IF(T84&lt;&gt;"",IF(E84="",0,SUMIF(Calculs!$B$2:$B$19,T84,Calculs!$C$2:$C$19)*E84),0)</f>
        <v>0</v>
      </c>
      <c r="W84" s="160">
        <f t="shared" si="12"/>
        <v>0</v>
      </c>
      <c r="X84" s="154" t="str">
        <f t="shared" si="15"/>
        <v/>
      </c>
      <c r="Y84" s="154">
        <f xml:space="preserve"> IF(X84="", 0,IF(E84="",0, VLOOKUP(X84,Calculs!$B$25:$C$30,2,FALSE)*E84))</f>
        <v>0</v>
      </c>
      <c r="Z84" s="160">
        <f t="shared" si="13"/>
        <v>0</v>
      </c>
      <c r="AA84" s="154">
        <f xml:space="preserve">  IF(Z84="",0,Z84*Calculs!$C$32)</f>
        <v>0</v>
      </c>
      <c r="AC84" s="154">
        <f t="shared" si="14"/>
        <v>0</v>
      </c>
    </row>
    <row r="85" spans="1:29" s="153" customFormat="1" ht="12.75" customHeight="1" x14ac:dyDescent="0.2">
      <c r="A85" s="145" t="str">
        <f>IF('Peticions Aules'!A87="","",'Peticions Aules'!A87)</f>
        <v/>
      </c>
      <c r="B85" s="145" t="str">
        <f>IF('Peticions Aules'!B87="","",'Peticions Aules'!B87)</f>
        <v/>
      </c>
      <c r="C85" s="145" t="str">
        <f>IF('Peticions Aules'!C87="","",'Peticions Aules'!C87)</f>
        <v/>
      </c>
      <c r="D85" s="146" t="str">
        <f>IF('Peticions Aules'!D87="","",'Peticions Aules'!D87)</f>
        <v/>
      </c>
      <c r="E85" s="147" t="str">
        <f>IF('Peticions Aules'!E87="","",'Peticions Aules'!E87)</f>
        <v/>
      </c>
      <c r="F85" s="148" t="str">
        <f>IF('Peticions Aules'!F87="","",'Peticions Aules'!F87)</f>
        <v/>
      </c>
      <c r="G85" s="148" t="str">
        <f>IF('Peticions Aules'!G87="","",'Peticions Aules'!G87)</f>
        <v/>
      </c>
      <c r="H85" s="148" t="str">
        <f>IF('Peticions Aules'!H87="","",'Peticions Aules'!H87)</f>
        <v/>
      </c>
      <c r="I85" s="148" t="str">
        <f>IF('Peticions Aules'!I87="","",'Peticions Aules'!I87)</f>
        <v/>
      </c>
      <c r="J85" s="149" t="str">
        <f>IF('Peticions Aules'!J87="","",'Peticions Aules'!J87)</f>
        <v/>
      </c>
      <c r="K85" s="150" t="str">
        <f>IF('Peticions Aules'!K87="","",'Peticions Aules'!K87)</f>
        <v/>
      </c>
      <c r="L85" s="151" t="str">
        <f>IF('Peticions Aules'!L87="","",'Peticions Aules'!L87)</f>
        <v/>
      </c>
      <c r="M85" s="151" t="str">
        <f>IF('Peticions Aules'!M87="","",'Peticions Aules'!M87)</f>
        <v/>
      </c>
      <c r="N85" s="152" t="str">
        <f>IF('Peticions Aules'!N87="","",'Peticions Aules'!N87)</f>
        <v/>
      </c>
      <c r="O85" s="156" t="str">
        <f>IF('Peticions Aules'!O87="","",'Peticions Aules'!O87)</f>
        <v/>
      </c>
      <c r="Q85" s="160">
        <f t="shared" si="8"/>
        <v>0</v>
      </c>
      <c r="R85" s="154">
        <f xml:space="preserve"> IF(Q85="",0,Calculs!$C$35*Q85)</f>
        <v>0</v>
      </c>
      <c r="S85" s="160">
        <f t="shared" si="9"/>
        <v>0</v>
      </c>
      <c r="T85" s="153" t="str">
        <f t="shared" si="10"/>
        <v/>
      </c>
      <c r="U85" s="153" t="str">
        <f t="shared" si="11"/>
        <v/>
      </c>
      <c r="V85" s="154">
        <f xml:space="preserve">  IF(T85&lt;&gt;"",IF(E85="",0,SUMIF(Calculs!$B$2:$B$19,T85,Calculs!$C$2:$C$19)*E85),0)</f>
        <v>0</v>
      </c>
      <c r="W85" s="160">
        <f t="shared" si="12"/>
        <v>0</v>
      </c>
      <c r="X85" s="154" t="str">
        <f t="shared" si="15"/>
        <v/>
      </c>
      <c r="Y85" s="154">
        <f xml:space="preserve"> IF(X85="", 0,IF(E85="",0, VLOOKUP(X85,Calculs!$B$25:$C$30,2,FALSE)*E85))</f>
        <v>0</v>
      </c>
      <c r="Z85" s="160">
        <f t="shared" si="13"/>
        <v>0</v>
      </c>
      <c r="AA85" s="154">
        <f xml:space="preserve">  IF(Z85="",0,Z85*Calculs!$C$32)</f>
        <v>0</v>
      </c>
      <c r="AC85" s="154">
        <f t="shared" si="14"/>
        <v>0</v>
      </c>
    </row>
    <row r="86" spans="1:29" s="153" customFormat="1" ht="12.75" customHeight="1" x14ac:dyDescent="0.2">
      <c r="A86" s="145" t="str">
        <f>IF('Peticions Aules'!A88="","",'Peticions Aules'!A88)</f>
        <v/>
      </c>
      <c r="B86" s="145" t="str">
        <f>IF('Peticions Aules'!B88="","",'Peticions Aules'!B88)</f>
        <v/>
      </c>
      <c r="C86" s="145" t="str">
        <f>IF('Peticions Aules'!C88="","",'Peticions Aules'!C88)</f>
        <v/>
      </c>
      <c r="D86" s="146" t="str">
        <f>IF('Peticions Aules'!D88="","",'Peticions Aules'!D88)</f>
        <v/>
      </c>
      <c r="E86" s="147" t="str">
        <f>IF('Peticions Aules'!E88="","",'Peticions Aules'!E88)</f>
        <v/>
      </c>
      <c r="F86" s="148" t="str">
        <f>IF('Peticions Aules'!F88="","",'Peticions Aules'!F88)</f>
        <v/>
      </c>
      <c r="G86" s="148" t="str">
        <f>IF('Peticions Aules'!G88="","",'Peticions Aules'!G88)</f>
        <v/>
      </c>
      <c r="H86" s="148" t="str">
        <f>IF('Peticions Aules'!H88="","",'Peticions Aules'!H88)</f>
        <v/>
      </c>
      <c r="I86" s="148" t="str">
        <f>IF('Peticions Aules'!I88="","",'Peticions Aules'!I88)</f>
        <v/>
      </c>
      <c r="J86" s="149" t="str">
        <f>IF('Peticions Aules'!J88="","",'Peticions Aules'!J88)</f>
        <v/>
      </c>
      <c r="K86" s="150" t="str">
        <f>IF('Peticions Aules'!K88="","",'Peticions Aules'!K88)</f>
        <v/>
      </c>
      <c r="L86" s="151" t="str">
        <f>IF('Peticions Aules'!L88="","",'Peticions Aules'!L88)</f>
        <v/>
      </c>
      <c r="M86" s="151" t="str">
        <f>IF('Peticions Aules'!M88="","",'Peticions Aules'!M88)</f>
        <v/>
      </c>
      <c r="N86" s="152" t="str">
        <f>IF('Peticions Aules'!N88="","",'Peticions Aules'!N88)</f>
        <v/>
      </c>
      <c r="O86" s="156" t="str">
        <f>IF('Peticions Aules'!O88="","",'Peticions Aules'!O88)</f>
        <v/>
      </c>
      <c r="Q86" s="160">
        <f t="shared" si="8"/>
        <v>0</v>
      </c>
      <c r="R86" s="154">
        <f xml:space="preserve"> IF(Q86="",0,Calculs!$C$35*Q86)</f>
        <v>0</v>
      </c>
      <c r="S86" s="160">
        <f t="shared" si="9"/>
        <v>0</v>
      </c>
      <c r="T86" s="153" t="str">
        <f t="shared" si="10"/>
        <v/>
      </c>
      <c r="U86" s="153" t="str">
        <f t="shared" si="11"/>
        <v/>
      </c>
      <c r="V86" s="154">
        <f xml:space="preserve">  IF(T86&lt;&gt;"",IF(E86="",0,SUMIF(Calculs!$B$2:$B$19,T86,Calculs!$C$2:$C$19)*E86),0)</f>
        <v>0</v>
      </c>
      <c r="W86" s="160">
        <f t="shared" si="12"/>
        <v>0</v>
      </c>
      <c r="X86" s="154" t="str">
        <f t="shared" si="15"/>
        <v/>
      </c>
      <c r="Y86" s="154">
        <f xml:space="preserve"> IF(X86="", 0,IF(E86="",0, VLOOKUP(X86,Calculs!$B$25:$C$30,2,FALSE)*E86))</f>
        <v>0</v>
      </c>
      <c r="Z86" s="160">
        <f t="shared" si="13"/>
        <v>0</v>
      </c>
      <c r="AA86" s="154">
        <f xml:space="preserve">  IF(Z86="",0,Z86*Calculs!$C$32)</f>
        <v>0</v>
      </c>
      <c r="AC86" s="154">
        <f t="shared" si="14"/>
        <v>0</v>
      </c>
    </row>
    <row r="87" spans="1:29" s="153" customFormat="1" ht="12.75" customHeight="1" x14ac:dyDescent="0.2">
      <c r="A87" s="145" t="str">
        <f>IF('Peticions Aules'!A89="","",'Peticions Aules'!A89)</f>
        <v/>
      </c>
      <c r="B87" s="145" t="str">
        <f>IF('Peticions Aules'!B89="","",'Peticions Aules'!B89)</f>
        <v/>
      </c>
      <c r="C87" s="145" t="str">
        <f>IF('Peticions Aules'!C89="","",'Peticions Aules'!C89)</f>
        <v/>
      </c>
      <c r="D87" s="146" t="str">
        <f>IF('Peticions Aules'!D89="","",'Peticions Aules'!D89)</f>
        <v/>
      </c>
      <c r="E87" s="147" t="str">
        <f>IF('Peticions Aules'!E89="","",'Peticions Aules'!E89)</f>
        <v/>
      </c>
      <c r="F87" s="148" t="str">
        <f>IF('Peticions Aules'!F89="","",'Peticions Aules'!F89)</f>
        <v/>
      </c>
      <c r="G87" s="148" t="str">
        <f>IF('Peticions Aules'!G89="","",'Peticions Aules'!G89)</f>
        <v/>
      </c>
      <c r="H87" s="148" t="str">
        <f>IF('Peticions Aules'!H89="","",'Peticions Aules'!H89)</f>
        <v/>
      </c>
      <c r="I87" s="148" t="str">
        <f>IF('Peticions Aules'!I89="","",'Peticions Aules'!I89)</f>
        <v/>
      </c>
      <c r="J87" s="149" t="str">
        <f>IF('Peticions Aules'!J89="","",'Peticions Aules'!J89)</f>
        <v/>
      </c>
      <c r="K87" s="150" t="str">
        <f>IF('Peticions Aules'!K89="","",'Peticions Aules'!K89)</f>
        <v/>
      </c>
      <c r="L87" s="151" t="str">
        <f>IF('Peticions Aules'!L89="","",'Peticions Aules'!L89)</f>
        <v/>
      </c>
      <c r="M87" s="151" t="str">
        <f>IF('Peticions Aules'!M89="","",'Peticions Aules'!M89)</f>
        <v/>
      </c>
      <c r="N87" s="152" t="str">
        <f>IF('Peticions Aules'!N89="","",'Peticions Aules'!N89)</f>
        <v/>
      </c>
      <c r="O87" s="156" t="str">
        <f>IF('Peticions Aules'!O89="","",'Peticions Aules'!O89)</f>
        <v/>
      </c>
      <c r="Q87" s="160">
        <f t="shared" si="8"/>
        <v>0</v>
      </c>
      <c r="R87" s="154">
        <f xml:space="preserve"> IF(Q87="",0,Calculs!$C$35*Q87)</f>
        <v>0</v>
      </c>
      <c r="S87" s="160">
        <f t="shared" si="9"/>
        <v>0</v>
      </c>
      <c r="T87" s="153" t="str">
        <f t="shared" si="10"/>
        <v/>
      </c>
      <c r="U87" s="153" t="str">
        <f t="shared" si="11"/>
        <v/>
      </c>
      <c r="V87" s="154">
        <f xml:space="preserve">  IF(T87&lt;&gt;"",IF(E87="",0,SUMIF(Calculs!$B$2:$B$19,T87,Calculs!$C$2:$C$19)*E87),0)</f>
        <v>0</v>
      </c>
      <c r="W87" s="160">
        <f t="shared" si="12"/>
        <v>0</v>
      </c>
      <c r="X87" s="154" t="str">
        <f t="shared" si="15"/>
        <v/>
      </c>
      <c r="Y87" s="154">
        <f xml:space="preserve"> IF(X87="", 0,IF(E87="",0, VLOOKUP(X87,Calculs!$B$25:$C$30,2,FALSE)*E87))</f>
        <v>0</v>
      </c>
      <c r="Z87" s="160">
        <f t="shared" si="13"/>
        <v>0</v>
      </c>
      <c r="AA87" s="154">
        <f xml:space="preserve">  IF(Z87="",0,Z87*Calculs!$C$32)</f>
        <v>0</v>
      </c>
      <c r="AC87" s="154">
        <f t="shared" si="14"/>
        <v>0</v>
      </c>
    </row>
    <row r="88" spans="1:29" s="153" customFormat="1" ht="12.75" customHeight="1" x14ac:dyDescent="0.2">
      <c r="A88" s="145" t="str">
        <f>IF('Peticions Aules'!A90="","",'Peticions Aules'!A90)</f>
        <v/>
      </c>
      <c r="B88" s="145" t="str">
        <f>IF('Peticions Aules'!B90="","",'Peticions Aules'!B90)</f>
        <v/>
      </c>
      <c r="C88" s="145" t="str">
        <f>IF('Peticions Aules'!C90="","",'Peticions Aules'!C90)</f>
        <v/>
      </c>
      <c r="D88" s="146" t="str">
        <f>IF('Peticions Aules'!D90="","",'Peticions Aules'!D90)</f>
        <v/>
      </c>
      <c r="E88" s="147" t="str">
        <f>IF('Peticions Aules'!E90="","",'Peticions Aules'!E90)</f>
        <v/>
      </c>
      <c r="F88" s="148" t="str">
        <f>IF('Peticions Aules'!F90="","",'Peticions Aules'!F90)</f>
        <v/>
      </c>
      <c r="G88" s="148" t="str">
        <f>IF('Peticions Aules'!G90="","",'Peticions Aules'!G90)</f>
        <v/>
      </c>
      <c r="H88" s="148" t="str">
        <f>IF('Peticions Aules'!H90="","",'Peticions Aules'!H90)</f>
        <v/>
      </c>
      <c r="I88" s="148" t="str">
        <f>IF('Peticions Aules'!I90="","",'Peticions Aules'!I90)</f>
        <v/>
      </c>
      <c r="J88" s="149" t="str">
        <f>IF('Peticions Aules'!J90="","",'Peticions Aules'!J90)</f>
        <v/>
      </c>
      <c r="K88" s="150" t="str">
        <f>IF('Peticions Aules'!K90="","",'Peticions Aules'!K90)</f>
        <v/>
      </c>
      <c r="L88" s="151" t="str">
        <f>IF('Peticions Aules'!L90="","",'Peticions Aules'!L90)</f>
        <v/>
      </c>
      <c r="M88" s="151" t="str">
        <f>IF('Peticions Aules'!M90="","",'Peticions Aules'!M90)</f>
        <v/>
      </c>
      <c r="N88" s="152" t="str">
        <f>IF('Peticions Aules'!N90="","",'Peticions Aules'!N90)</f>
        <v/>
      </c>
      <c r="O88" s="156" t="str">
        <f>IF('Peticions Aules'!O90="","",'Peticions Aules'!O90)</f>
        <v/>
      </c>
      <c r="Q88" s="160">
        <f t="shared" si="8"/>
        <v>0</v>
      </c>
      <c r="R88" s="154">
        <f xml:space="preserve"> IF(Q88="",0,Calculs!$C$35*Q88)</f>
        <v>0</v>
      </c>
      <c r="S88" s="160">
        <f t="shared" si="9"/>
        <v>0</v>
      </c>
      <c r="T88" s="153" t="str">
        <f t="shared" si="10"/>
        <v/>
      </c>
      <c r="U88" s="153" t="str">
        <f t="shared" si="11"/>
        <v/>
      </c>
      <c r="V88" s="154">
        <f xml:space="preserve">  IF(T88&lt;&gt;"",IF(E88="",0,SUMIF(Calculs!$B$2:$B$19,T88,Calculs!$C$2:$C$19)*E88),0)</f>
        <v>0</v>
      </c>
      <c r="W88" s="160">
        <f t="shared" si="12"/>
        <v>0</v>
      </c>
      <c r="X88" s="154" t="str">
        <f t="shared" si="15"/>
        <v/>
      </c>
      <c r="Y88" s="154">
        <f xml:space="preserve"> IF(X88="", 0,IF(E88="",0, VLOOKUP(X88,Calculs!$B$25:$C$30,2,FALSE)*E88))</f>
        <v>0</v>
      </c>
      <c r="Z88" s="160">
        <f t="shared" si="13"/>
        <v>0</v>
      </c>
      <c r="AA88" s="154">
        <f xml:space="preserve">  IF(Z88="",0,Z88*Calculs!$C$32)</f>
        <v>0</v>
      </c>
      <c r="AC88" s="154">
        <f t="shared" si="14"/>
        <v>0</v>
      </c>
    </row>
    <row r="89" spans="1:29" s="153" customFormat="1" ht="12.75" customHeight="1" x14ac:dyDescent="0.2">
      <c r="A89" s="145" t="str">
        <f>IF('Peticions Aules'!A91="","",'Peticions Aules'!A91)</f>
        <v/>
      </c>
      <c r="B89" s="145" t="str">
        <f>IF('Peticions Aules'!B91="","",'Peticions Aules'!B91)</f>
        <v/>
      </c>
      <c r="C89" s="145" t="str">
        <f>IF('Peticions Aules'!C91="","",'Peticions Aules'!C91)</f>
        <v/>
      </c>
      <c r="D89" s="146" t="str">
        <f>IF('Peticions Aules'!D91="","",'Peticions Aules'!D91)</f>
        <v/>
      </c>
      <c r="E89" s="147" t="str">
        <f>IF('Peticions Aules'!E91="","",'Peticions Aules'!E91)</f>
        <v/>
      </c>
      <c r="F89" s="148" t="str">
        <f>IF('Peticions Aules'!F91="","",'Peticions Aules'!F91)</f>
        <v/>
      </c>
      <c r="G89" s="148" t="str">
        <f>IF('Peticions Aules'!G91="","",'Peticions Aules'!G91)</f>
        <v/>
      </c>
      <c r="H89" s="148" t="str">
        <f>IF('Peticions Aules'!H91="","",'Peticions Aules'!H91)</f>
        <v/>
      </c>
      <c r="I89" s="148" t="str">
        <f>IF('Peticions Aules'!I91="","",'Peticions Aules'!I91)</f>
        <v/>
      </c>
      <c r="J89" s="149" t="str">
        <f>IF('Peticions Aules'!J91="","",'Peticions Aules'!J91)</f>
        <v/>
      </c>
      <c r="K89" s="150" t="str">
        <f>IF('Peticions Aules'!K91="","",'Peticions Aules'!K91)</f>
        <v/>
      </c>
      <c r="L89" s="151" t="str">
        <f>IF('Peticions Aules'!L91="","",'Peticions Aules'!L91)</f>
        <v/>
      </c>
      <c r="M89" s="151" t="str">
        <f>IF('Peticions Aules'!M91="","",'Peticions Aules'!M91)</f>
        <v/>
      </c>
      <c r="N89" s="152" t="str">
        <f>IF('Peticions Aules'!N91="","",'Peticions Aules'!N91)</f>
        <v/>
      </c>
      <c r="O89" s="156" t="str">
        <f>IF('Peticions Aules'!O91="","",'Peticions Aules'!O91)</f>
        <v/>
      </c>
      <c r="Q89" s="160">
        <f t="shared" si="8"/>
        <v>0</v>
      </c>
      <c r="R89" s="154">
        <f xml:space="preserve"> IF(Q89="",0,Calculs!$C$35*Q89)</f>
        <v>0</v>
      </c>
      <c r="S89" s="160">
        <f t="shared" si="9"/>
        <v>0</v>
      </c>
      <c r="T89" s="153" t="str">
        <f t="shared" si="10"/>
        <v/>
      </c>
      <c r="U89" s="153" t="str">
        <f t="shared" si="11"/>
        <v/>
      </c>
      <c r="V89" s="154">
        <f xml:space="preserve">  IF(T89&lt;&gt;"",IF(E89="",0,SUMIF(Calculs!$B$2:$B$19,T89,Calculs!$C$2:$C$19)*E89),0)</f>
        <v>0</v>
      </c>
      <c r="W89" s="160">
        <f t="shared" si="12"/>
        <v>0</v>
      </c>
      <c r="X89" s="154" t="str">
        <f t="shared" si="15"/>
        <v/>
      </c>
      <c r="Y89" s="154">
        <f xml:space="preserve"> IF(X89="", 0,IF(E89="",0, VLOOKUP(X89,Calculs!$B$25:$C$30,2,FALSE)*E89))</f>
        <v>0</v>
      </c>
      <c r="Z89" s="160">
        <f t="shared" si="13"/>
        <v>0</v>
      </c>
      <c r="AA89" s="154">
        <f xml:space="preserve">  IF(Z89="",0,Z89*Calculs!$C$32)</f>
        <v>0</v>
      </c>
      <c r="AC89" s="154">
        <f t="shared" si="14"/>
        <v>0</v>
      </c>
    </row>
    <row r="90" spans="1:29" s="153" customFormat="1" ht="12.75" customHeight="1" x14ac:dyDescent="0.2">
      <c r="A90" s="145" t="str">
        <f>IF('Peticions Aules'!A92="","",'Peticions Aules'!A92)</f>
        <v/>
      </c>
      <c r="B90" s="145" t="str">
        <f>IF('Peticions Aules'!B92="","",'Peticions Aules'!B92)</f>
        <v/>
      </c>
      <c r="C90" s="145" t="str">
        <f>IF('Peticions Aules'!C92="","",'Peticions Aules'!C92)</f>
        <v/>
      </c>
      <c r="D90" s="146" t="str">
        <f>IF('Peticions Aules'!D92="","",'Peticions Aules'!D92)</f>
        <v/>
      </c>
      <c r="E90" s="147" t="str">
        <f>IF('Peticions Aules'!E92="","",'Peticions Aules'!E92)</f>
        <v/>
      </c>
      <c r="F90" s="148" t="str">
        <f>IF('Peticions Aules'!F92="","",'Peticions Aules'!F92)</f>
        <v/>
      </c>
      <c r="G90" s="148" t="str">
        <f>IF('Peticions Aules'!G92="","",'Peticions Aules'!G92)</f>
        <v/>
      </c>
      <c r="H90" s="148" t="str">
        <f>IF('Peticions Aules'!H92="","",'Peticions Aules'!H92)</f>
        <v/>
      </c>
      <c r="I90" s="148" t="str">
        <f>IF('Peticions Aules'!I92="","",'Peticions Aules'!I92)</f>
        <v/>
      </c>
      <c r="J90" s="149" t="str">
        <f>IF('Peticions Aules'!J92="","",'Peticions Aules'!J92)</f>
        <v/>
      </c>
      <c r="K90" s="150" t="str">
        <f>IF('Peticions Aules'!K92="","",'Peticions Aules'!K92)</f>
        <v/>
      </c>
      <c r="L90" s="151" t="str">
        <f>IF('Peticions Aules'!L92="","",'Peticions Aules'!L92)</f>
        <v/>
      </c>
      <c r="M90" s="151" t="str">
        <f>IF('Peticions Aules'!M92="","",'Peticions Aules'!M92)</f>
        <v/>
      </c>
      <c r="N90" s="152" t="str">
        <f>IF('Peticions Aules'!N92="","",'Peticions Aules'!N92)</f>
        <v/>
      </c>
      <c r="O90" s="156" t="str">
        <f>IF('Peticions Aules'!O92="","",'Peticions Aules'!O92)</f>
        <v/>
      </c>
      <c r="Q90" s="160">
        <f t="shared" si="8"/>
        <v>0</v>
      </c>
      <c r="R90" s="154">
        <f xml:space="preserve"> IF(Q90="",0,Calculs!$C$35*Q90)</f>
        <v>0</v>
      </c>
      <c r="S90" s="160">
        <f t="shared" si="9"/>
        <v>0</v>
      </c>
      <c r="T90" s="153" t="str">
        <f t="shared" si="10"/>
        <v/>
      </c>
      <c r="U90" s="153" t="str">
        <f t="shared" si="11"/>
        <v/>
      </c>
      <c r="V90" s="154">
        <f xml:space="preserve">  IF(T90&lt;&gt;"",IF(E90="",0,SUMIF(Calculs!$B$2:$B$19,T90,Calculs!$C$2:$C$19)*E90),0)</f>
        <v>0</v>
      </c>
      <c r="W90" s="160">
        <f t="shared" si="12"/>
        <v>0</v>
      </c>
      <c r="X90" s="154" t="str">
        <f t="shared" si="15"/>
        <v/>
      </c>
      <c r="Y90" s="154">
        <f xml:space="preserve"> IF(X90="", 0,IF(E90="",0, VLOOKUP(X90,Calculs!$B$25:$C$30,2,FALSE)*E90))</f>
        <v>0</v>
      </c>
      <c r="Z90" s="160">
        <f t="shared" si="13"/>
        <v>0</v>
      </c>
      <c r="AA90" s="154">
        <f xml:space="preserve">  IF(Z90="",0,Z90*Calculs!$C$32)</f>
        <v>0</v>
      </c>
      <c r="AC90" s="154">
        <f t="shared" si="14"/>
        <v>0</v>
      </c>
    </row>
    <row r="91" spans="1:29" s="153" customFormat="1" ht="12.75" customHeight="1" x14ac:dyDescent="0.2">
      <c r="A91" s="145" t="str">
        <f>IF('Peticions Aules'!A93="","",'Peticions Aules'!A93)</f>
        <v/>
      </c>
      <c r="B91" s="145" t="str">
        <f>IF('Peticions Aules'!B93="","",'Peticions Aules'!B93)</f>
        <v/>
      </c>
      <c r="C91" s="145" t="str">
        <f>IF('Peticions Aules'!C93="","",'Peticions Aules'!C93)</f>
        <v/>
      </c>
      <c r="D91" s="146" t="str">
        <f>IF('Peticions Aules'!D93="","",'Peticions Aules'!D93)</f>
        <v/>
      </c>
      <c r="E91" s="147" t="str">
        <f>IF('Peticions Aules'!E93="","",'Peticions Aules'!E93)</f>
        <v/>
      </c>
      <c r="F91" s="148" t="str">
        <f>IF('Peticions Aules'!F93="","",'Peticions Aules'!F93)</f>
        <v/>
      </c>
      <c r="G91" s="148" t="str">
        <f>IF('Peticions Aules'!G93="","",'Peticions Aules'!G93)</f>
        <v/>
      </c>
      <c r="H91" s="148" t="str">
        <f>IF('Peticions Aules'!H93="","",'Peticions Aules'!H93)</f>
        <v/>
      </c>
      <c r="I91" s="148" t="str">
        <f>IF('Peticions Aules'!I93="","",'Peticions Aules'!I93)</f>
        <v/>
      </c>
      <c r="J91" s="149" t="str">
        <f>IF('Peticions Aules'!J93="","",'Peticions Aules'!J93)</f>
        <v/>
      </c>
      <c r="K91" s="150" t="str">
        <f>IF('Peticions Aules'!K93="","",'Peticions Aules'!K93)</f>
        <v/>
      </c>
      <c r="L91" s="151" t="str">
        <f>IF('Peticions Aules'!L93="","",'Peticions Aules'!L93)</f>
        <v/>
      </c>
      <c r="M91" s="151" t="str">
        <f>IF('Peticions Aules'!M93="","",'Peticions Aules'!M93)</f>
        <v/>
      </c>
      <c r="N91" s="152" t="str">
        <f>IF('Peticions Aules'!N93="","",'Peticions Aules'!N93)</f>
        <v/>
      </c>
      <c r="O91" s="156" t="str">
        <f>IF('Peticions Aules'!O93="","",'Peticions Aules'!O93)</f>
        <v/>
      </c>
      <c r="Q91" s="160">
        <f t="shared" si="8"/>
        <v>0</v>
      </c>
      <c r="R91" s="154">
        <f xml:space="preserve"> IF(Q91="",0,Calculs!$C$35*Q91)</f>
        <v>0</v>
      </c>
      <c r="S91" s="160">
        <f t="shared" si="9"/>
        <v>0</v>
      </c>
      <c r="T91" s="153" t="str">
        <f t="shared" si="10"/>
        <v/>
      </c>
      <c r="U91" s="153" t="str">
        <f t="shared" si="11"/>
        <v/>
      </c>
      <c r="V91" s="154">
        <f xml:space="preserve">  IF(T91&lt;&gt;"",IF(E91="",0,SUMIF(Calculs!$B$2:$B$19,T91,Calculs!$C$2:$C$19)*E91),0)</f>
        <v>0</v>
      </c>
      <c r="W91" s="160">
        <f t="shared" si="12"/>
        <v>0</v>
      </c>
      <c r="X91" s="154" t="str">
        <f t="shared" si="15"/>
        <v/>
      </c>
      <c r="Y91" s="154">
        <f xml:space="preserve"> IF(X91="", 0,IF(E91="",0, VLOOKUP(X91,Calculs!$B$25:$C$30,2,FALSE)*E91))</f>
        <v>0</v>
      </c>
      <c r="Z91" s="160">
        <f t="shared" si="13"/>
        <v>0</v>
      </c>
      <c r="AA91" s="154">
        <f xml:space="preserve">  IF(Z91="",0,Z91*Calculs!$C$32)</f>
        <v>0</v>
      </c>
      <c r="AC91" s="154">
        <f t="shared" si="14"/>
        <v>0</v>
      </c>
    </row>
    <row r="92" spans="1:29" s="153" customFormat="1" ht="12.75" customHeight="1" x14ac:dyDescent="0.2">
      <c r="A92" s="145" t="str">
        <f>IF('Peticions Aules'!A94="","",'Peticions Aules'!A94)</f>
        <v/>
      </c>
      <c r="B92" s="145" t="str">
        <f>IF('Peticions Aules'!B94="","",'Peticions Aules'!B94)</f>
        <v/>
      </c>
      <c r="C92" s="145" t="str">
        <f>IF('Peticions Aules'!C94="","",'Peticions Aules'!C94)</f>
        <v/>
      </c>
      <c r="D92" s="146" t="str">
        <f>IF('Peticions Aules'!D94="","",'Peticions Aules'!D94)</f>
        <v/>
      </c>
      <c r="E92" s="147" t="str">
        <f>IF('Peticions Aules'!E94="","",'Peticions Aules'!E94)</f>
        <v/>
      </c>
      <c r="F92" s="148" t="str">
        <f>IF('Peticions Aules'!F94="","",'Peticions Aules'!F94)</f>
        <v/>
      </c>
      <c r="G92" s="148" t="str">
        <f>IF('Peticions Aules'!G94="","",'Peticions Aules'!G94)</f>
        <v/>
      </c>
      <c r="H92" s="148" t="str">
        <f>IF('Peticions Aules'!H94="","",'Peticions Aules'!H94)</f>
        <v/>
      </c>
      <c r="I92" s="148" t="str">
        <f>IF('Peticions Aules'!I94="","",'Peticions Aules'!I94)</f>
        <v/>
      </c>
      <c r="J92" s="149" t="str">
        <f>IF('Peticions Aules'!J94="","",'Peticions Aules'!J94)</f>
        <v/>
      </c>
      <c r="K92" s="150" t="str">
        <f>IF('Peticions Aules'!K94="","",'Peticions Aules'!K94)</f>
        <v/>
      </c>
      <c r="L92" s="151" t="str">
        <f>IF('Peticions Aules'!L94="","",'Peticions Aules'!L94)</f>
        <v/>
      </c>
      <c r="M92" s="151" t="str">
        <f>IF('Peticions Aules'!M94="","",'Peticions Aules'!M94)</f>
        <v/>
      </c>
      <c r="N92" s="152" t="str">
        <f>IF('Peticions Aules'!N94="","",'Peticions Aules'!N94)</f>
        <v/>
      </c>
      <c r="O92" s="156" t="str">
        <f>IF('Peticions Aules'!O94="","",'Peticions Aules'!O94)</f>
        <v/>
      </c>
      <c r="Q92" s="160">
        <f t="shared" si="8"/>
        <v>0</v>
      </c>
      <c r="R92" s="154">
        <f xml:space="preserve"> IF(Q92="",0,Calculs!$C$35*Q92)</f>
        <v>0</v>
      </c>
      <c r="S92" s="160">
        <f t="shared" si="9"/>
        <v>0</v>
      </c>
      <c r="T92" s="153" t="str">
        <f t="shared" si="10"/>
        <v/>
      </c>
      <c r="U92" s="153" t="str">
        <f t="shared" si="11"/>
        <v/>
      </c>
      <c r="V92" s="154">
        <f xml:space="preserve">  IF(T92&lt;&gt;"",IF(E92="",0,SUMIF(Calculs!$B$2:$B$19,T92,Calculs!$C$2:$C$19)*E92),0)</f>
        <v>0</v>
      </c>
      <c r="W92" s="160">
        <f t="shared" si="12"/>
        <v>0</v>
      </c>
      <c r="X92" s="154" t="str">
        <f t="shared" si="15"/>
        <v/>
      </c>
      <c r="Y92" s="154">
        <f xml:space="preserve"> IF(X92="", 0,IF(E92="",0, VLOOKUP(X92,Calculs!$B$25:$C$30,2,FALSE)*E92))</f>
        <v>0</v>
      </c>
      <c r="Z92" s="160">
        <f t="shared" si="13"/>
        <v>0</v>
      </c>
      <c r="AA92" s="154">
        <f xml:space="preserve">  IF(Z92="",0,Z92*Calculs!$C$32)</f>
        <v>0</v>
      </c>
      <c r="AC92" s="154">
        <f t="shared" si="14"/>
        <v>0</v>
      </c>
    </row>
    <row r="93" spans="1:29" s="153" customFormat="1" ht="12.75" customHeight="1" x14ac:dyDescent="0.2">
      <c r="A93" s="145" t="str">
        <f>IF('Peticions Aules'!A95="","",'Peticions Aules'!A95)</f>
        <v/>
      </c>
      <c r="B93" s="145" t="str">
        <f>IF('Peticions Aules'!B95="","",'Peticions Aules'!B95)</f>
        <v/>
      </c>
      <c r="C93" s="145" t="str">
        <f>IF('Peticions Aules'!C95="","",'Peticions Aules'!C95)</f>
        <v/>
      </c>
      <c r="D93" s="146" t="str">
        <f>IF('Peticions Aules'!D95="","",'Peticions Aules'!D95)</f>
        <v/>
      </c>
      <c r="E93" s="147" t="str">
        <f>IF('Peticions Aules'!E95="","",'Peticions Aules'!E95)</f>
        <v/>
      </c>
      <c r="F93" s="148" t="str">
        <f>IF('Peticions Aules'!F95="","",'Peticions Aules'!F95)</f>
        <v/>
      </c>
      <c r="G93" s="148" t="str">
        <f>IF('Peticions Aules'!G95="","",'Peticions Aules'!G95)</f>
        <v/>
      </c>
      <c r="H93" s="148" t="str">
        <f>IF('Peticions Aules'!H95="","",'Peticions Aules'!H95)</f>
        <v/>
      </c>
      <c r="I93" s="148" t="str">
        <f>IF('Peticions Aules'!I95="","",'Peticions Aules'!I95)</f>
        <v/>
      </c>
      <c r="J93" s="149" t="str">
        <f>IF('Peticions Aules'!J95="","",'Peticions Aules'!J95)</f>
        <v/>
      </c>
      <c r="K93" s="150" t="str">
        <f>IF('Peticions Aules'!K95="","",'Peticions Aules'!K95)</f>
        <v/>
      </c>
      <c r="L93" s="151" t="str">
        <f>IF('Peticions Aules'!L95="","",'Peticions Aules'!L95)</f>
        <v/>
      </c>
      <c r="M93" s="151" t="str">
        <f>IF('Peticions Aules'!M95="","",'Peticions Aules'!M95)</f>
        <v/>
      </c>
      <c r="N93" s="152" t="str">
        <f>IF('Peticions Aules'!N95="","",'Peticions Aules'!N95)</f>
        <v/>
      </c>
      <c r="O93" s="156" t="str">
        <f>IF('Peticions Aules'!O95="","",'Peticions Aules'!O95)</f>
        <v/>
      </c>
      <c r="Q93" s="160">
        <f t="shared" si="8"/>
        <v>0</v>
      </c>
      <c r="R93" s="154">
        <f xml:space="preserve"> IF(Q93="",0,Calculs!$C$35*Q93)</f>
        <v>0</v>
      </c>
      <c r="S93" s="160">
        <f t="shared" si="9"/>
        <v>0</v>
      </c>
      <c r="T93" s="153" t="str">
        <f t="shared" si="10"/>
        <v/>
      </c>
      <c r="U93" s="153" t="str">
        <f t="shared" si="11"/>
        <v/>
      </c>
      <c r="V93" s="154">
        <f xml:space="preserve">  IF(T93&lt;&gt;"",IF(E93="",0,SUMIF(Calculs!$B$2:$B$19,T93,Calculs!$C$2:$C$19)*E93),0)</f>
        <v>0</v>
      </c>
      <c r="W93" s="160">
        <f t="shared" si="12"/>
        <v>0</v>
      </c>
      <c r="X93" s="154" t="str">
        <f t="shared" si="15"/>
        <v/>
      </c>
      <c r="Y93" s="154">
        <f xml:space="preserve"> IF(X93="", 0,IF(E93="",0, VLOOKUP(X93,Calculs!$B$25:$C$30,2,FALSE)*E93))</f>
        <v>0</v>
      </c>
      <c r="Z93" s="160">
        <f t="shared" si="13"/>
        <v>0</v>
      </c>
      <c r="AA93" s="154">
        <f xml:space="preserve">  IF(Z93="",0,Z93*Calculs!$C$32)</f>
        <v>0</v>
      </c>
      <c r="AC93" s="154">
        <f t="shared" si="14"/>
        <v>0</v>
      </c>
    </row>
    <row r="94" spans="1:29" s="153" customFormat="1" ht="12.75" customHeight="1" x14ac:dyDescent="0.2">
      <c r="A94" s="145" t="str">
        <f>IF('Peticions Aules'!A96="","",'Peticions Aules'!A96)</f>
        <v/>
      </c>
      <c r="B94" s="145" t="str">
        <f>IF('Peticions Aules'!B96="","",'Peticions Aules'!B96)</f>
        <v/>
      </c>
      <c r="C94" s="145" t="str">
        <f>IF('Peticions Aules'!C96="","",'Peticions Aules'!C96)</f>
        <v/>
      </c>
      <c r="D94" s="146" t="str">
        <f>IF('Peticions Aules'!D96="","",'Peticions Aules'!D96)</f>
        <v/>
      </c>
      <c r="E94" s="147" t="str">
        <f>IF('Peticions Aules'!E96="","",'Peticions Aules'!E96)</f>
        <v/>
      </c>
      <c r="F94" s="148" t="str">
        <f>IF('Peticions Aules'!F96="","",'Peticions Aules'!F96)</f>
        <v/>
      </c>
      <c r="G94" s="148" t="str">
        <f>IF('Peticions Aules'!G96="","",'Peticions Aules'!G96)</f>
        <v/>
      </c>
      <c r="H94" s="148" t="str">
        <f>IF('Peticions Aules'!H96="","",'Peticions Aules'!H96)</f>
        <v/>
      </c>
      <c r="I94" s="148" t="str">
        <f>IF('Peticions Aules'!I96="","",'Peticions Aules'!I96)</f>
        <v/>
      </c>
      <c r="J94" s="149" t="str">
        <f>IF('Peticions Aules'!J96="","",'Peticions Aules'!J96)</f>
        <v/>
      </c>
      <c r="K94" s="150" t="str">
        <f>IF('Peticions Aules'!K96="","",'Peticions Aules'!K96)</f>
        <v/>
      </c>
      <c r="L94" s="151" t="str">
        <f>IF('Peticions Aules'!L96="","",'Peticions Aules'!L96)</f>
        <v/>
      </c>
      <c r="M94" s="151" t="str">
        <f>IF('Peticions Aules'!M96="","",'Peticions Aules'!M96)</f>
        <v/>
      </c>
      <c r="N94" s="152" t="str">
        <f>IF('Peticions Aules'!N96="","",'Peticions Aules'!N96)</f>
        <v/>
      </c>
      <c r="O94" s="156" t="str">
        <f>IF('Peticions Aules'!O96="","",'Peticions Aules'!O96)</f>
        <v/>
      </c>
      <c r="Q94" s="160">
        <f t="shared" si="8"/>
        <v>0</v>
      </c>
      <c r="R94" s="154">
        <f xml:space="preserve"> IF(Q94="",0,Calculs!$C$35*Q94)</f>
        <v>0</v>
      </c>
      <c r="S94" s="160">
        <f t="shared" si="9"/>
        <v>0</v>
      </c>
      <c r="T94" s="153" t="str">
        <f t="shared" si="10"/>
        <v/>
      </c>
      <c r="U94" s="153" t="str">
        <f t="shared" si="11"/>
        <v/>
      </c>
      <c r="V94" s="154">
        <f xml:space="preserve">  IF(T94&lt;&gt;"",IF(E94="",0,SUMIF(Calculs!$B$2:$B$19,T94,Calculs!$C$2:$C$19)*E94),0)</f>
        <v>0</v>
      </c>
      <c r="W94" s="160">
        <f t="shared" si="12"/>
        <v>0</v>
      </c>
      <c r="X94" s="154" t="str">
        <f t="shared" si="15"/>
        <v/>
      </c>
      <c r="Y94" s="154">
        <f xml:space="preserve"> IF(X94="", 0,IF(E94="",0, VLOOKUP(X94,Calculs!$B$25:$C$30,2,FALSE)*E94))</f>
        <v>0</v>
      </c>
      <c r="Z94" s="160">
        <f t="shared" si="13"/>
        <v>0</v>
      </c>
      <c r="AA94" s="154">
        <f xml:space="preserve">  IF(Z94="",0,Z94*Calculs!$C$32)</f>
        <v>0</v>
      </c>
      <c r="AC94" s="154">
        <f t="shared" si="14"/>
        <v>0</v>
      </c>
    </row>
    <row r="95" spans="1:29" s="153" customFormat="1" ht="12.75" customHeight="1" x14ac:dyDescent="0.2">
      <c r="A95" s="145" t="str">
        <f>IF('Peticions Aules'!A97="","",'Peticions Aules'!A97)</f>
        <v/>
      </c>
      <c r="B95" s="145" t="str">
        <f>IF('Peticions Aules'!B97="","",'Peticions Aules'!B97)</f>
        <v/>
      </c>
      <c r="C95" s="145" t="str">
        <f>IF('Peticions Aules'!C97="","",'Peticions Aules'!C97)</f>
        <v/>
      </c>
      <c r="D95" s="146" t="str">
        <f>IF('Peticions Aules'!D97="","",'Peticions Aules'!D97)</f>
        <v/>
      </c>
      <c r="E95" s="147" t="str">
        <f>IF('Peticions Aules'!E97="","",'Peticions Aules'!E97)</f>
        <v/>
      </c>
      <c r="F95" s="148" t="str">
        <f>IF('Peticions Aules'!F97="","",'Peticions Aules'!F97)</f>
        <v/>
      </c>
      <c r="G95" s="148" t="str">
        <f>IF('Peticions Aules'!G97="","",'Peticions Aules'!G97)</f>
        <v/>
      </c>
      <c r="H95" s="148" t="str">
        <f>IF('Peticions Aules'!H97="","",'Peticions Aules'!H97)</f>
        <v/>
      </c>
      <c r="I95" s="148" t="str">
        <f>IF('Peticions Aules'!I97="","",'Peticions Aules'!I97)</f>
        <v/>
      </c>
      <c r="J95" s="149" t="str">
        <f>IF('Peticions Aules'!J97="","",'Peticions Aules'!J97)</f>
        <v/>
      </c>
      <c r="K95" s="150" t="str">
        <f>IF('Peticions Aules'!K97="","",'Peticions Aules'!K97)</f>
        <v/>
      </c>
      <c r="L95" s="151" t="str">
        <f>IF('Peticions Aules'!L97="","",'Peticions Aules'!L97)</f>
        <v/>
      </c>
      <c r="M95" s="151" t="str">
        <f>IF('Peticions Aules'!M97="","",'Peticions Aules'!M97)</f>
        <v/>
      </c>
      <c r="N95" s="152" t="str">
        <f>IF('Peticions Aules'!N97="","",'Peticions Aules'!N97)</f>
        <v/>
      </c>
      <c r="O95" s="156" t="str">
        <f>IF('Peticions Aules'!O97="","",'Peticions Aules'!O97)</f>
        <v/>
      </c>
      <c r="Q95" s="160">
        <f t="shared" si="8"/>
        <v>0</v>
      </c>
      <c r="R95" s="154">
        <f xml:space="preserve"> IF(Q95="",0,Calculs!$C$35*Q95)</f>
        <v>0</v>
      </c>
      <c r="S95" s="160">
        <f t="shared" si="9"/>
        <v>0</v>
      </c>
      <c r="T95" s="153" t="str">
        <f t="shared" si="10"/>
        <v/>
      </c>
      <c r="U95" s="153" t="str">
        <f t="shared" si="11"/>
        <v/>
      </c>
      <c r="V95" s="154">
        <f xml:space="preserve">  IF(T95&lt;&gt;"",IF(E95="",0,SUMIF(Calculs!$B$2:$B$19,T95,Calculs!$C$2:$C$19)*E95),0)</f>
        <v>0</v>
      </c>
      <c r="W95" s="160">
        <f t="shared" si="12"/>
        <v>0</v>
      </c>
      <c r="X95" s="154" t="str">
        <f t="shared" si="15"/>
        <v/>
      </c>
      <c r="Y95" s="154">
        <f xml:space="preserve"> IF(X95="", 0,IF(E95="",0, VLOOKUP(X95,Calculs!$B$25:$C$30,2,FALSE)*E95))</f>
        <v>0</v>
      </c>
      <c r="Z95" s="160">
        <f t="shared" si="13"/>
        <v>0</v>
      </c>
      <c r="AA95" s="154">
        <f xml:space="preserve">  IF(Z95="",0,Z95*Calculs!$C$32)</f>
        <v>0</v>
      </c>
      <c r="AC95" s="154">
        <f t="shared" si="14"/>
        <v>0</v>
      </c>
    </row>
    <row r="96" spans="1:29" s="153" customFormat="1" ht="12.75" customHeight="1" x14ac:dyDescent="0.2">
      <c r="A96" s="145" t="str">
        <f>IF('Peticions Aules'!A98="","",'Peticions Aules'!A98)</f>
        <v/>
      </c>
      <c r="B96" s="145" t="str">
        <f>IF('Peticions Aules'!B98="","",'Peticions Aules'!B98)</f>
        <v/>
      </c>
      <c r="C96" s="145" t="str">
        <f>IF('Peticions Aules'!C98="","",'Peticions Aules'!C98)</f>
        <v/>
      </c>
      <c r="D96" s="146" t="str">
        <f>IF('Peticions Aules'!D98="","",'Peticions Aules'!D98)</f>
        <v/>
      </c>
      <c r="E96" s="147" t="str">
        <f>IF('Peticions Aules'!E98="","",'Peticions Aules'!E98)</f>
        <v/>
      </c>
      <c r="F96" s="148" t="str">
        <f>IF('Peticions Aules'!F98="","",'Peticions Aules'!F98)</f>
        <v/>
      </c>
      <c r="G96" s="148" t="str">
        <f>IF('Peticions Aules'!G98="","",'Peticions Aules'!G98)</f>
        <v/>
      </c>
      <c r="H96" s="148" t="str">
        <f>IF('Peticions Aules'!H98="","",'Peticions Aules'!H98)</f>
        <v/>
      </c>
      <c r="I96" s="148" t="str">
        <f>IF('Peticions Aules'!I98="","",'Peticions Aules'!I98)</f>
        <v/>
      </c>
      <c r="J96" s="149" t="str">
        <f>IF('Peticions Aules'!J98="","",'Peticions Aules'!J98)</f>
        <v/>
      </c>
      <c r="K96" s="150" t="str">
        <f>IF('Peticions Aules'!K98="","",'Peticions Aules'!K98)</f>
        <v/>
      </c>
      <c r="L96" s="151" t="str">
        <f>IF('Peticions Aules'!L98="","",'Peticions Aules'!L98)</f>
        <v/>
      </c>
      <c r="M96" s="151" t="str">
        <f>IF('Peticions Aules'!M98="","",'Peticions Aules'!M98)</f>
        <v/>
      </c>
      <c r="N96" s="152" t="str">
        <f>IF('Peticions Aules'!N98="","",'Peticions Aules'!N98)</f>
        <v/>
      </c>
      <c r="O96" s="156" t="str">
        <f>IF('Peticions Aules'!O98="","",'Peticions Aules'!O98)</f>
        <v/>
      </c>
      <c r="Q96" s="160">
        <f t="shared" si="8"/>
        <v>0</v>
      </c>
      <c r="R96" s="154">
        <f xml:space="preserve"> IF(Q96="",0,Calculs!$C$35*Q96)</f>
        <v>0</v>
      </c>
      <c r="S96" s="160">
        <f t="shared" si="9"/>
        <v>0</v>
      </c>
      <c r="T96" s="153" t="str">
        <f t="shared" si="10"/>
        <v/>
      </c>
      <c r="U96" s="153" t="str">
        <f t="shared" si="11"/>
        <v/>
      </c>
      <c r="V96" s="154">
        <f xml:space="preserve">  IF(T96&lt;&gt;"",IF(E96="",0,SUMIF(Calculs!$B$2:$B$19,T96,Calculs!$C$2:$C$19)*E96),0)</f>
        <v>0</v>
      </c>
      <c r="W96" s="160">
        <f t="shared" si="12"/>
        <v>0</v>
      </c>
      <c r="X96" s="154" t="str">
        <f t="shared" si="15"/>
        <v/>
      </c>
      <c r="Y96" s="154">
        <f xml:space="preserve"> IF(X96="", 0,IF(E96="",0, VLOOKUP(X96,Calculs!$B$25:$C$30,2,FALSE)*E96))</f>
        <v>0</v>
      </c>
      <c r="Z96" s="160">
        <f t="shared" si="13"/>
        <v>0</v>
      </c>
      <c r="AA96" s="154">
        <f xml:space="preserve">  IF(Z96="",0,Z96*Calculs!$C$32)</f>
        <v>0</v>
      </c>
      <c r="AC96" s="154">
        <f t="shared" si="14"/>
        <v>0</v>
      </c>
    </row>
    <row r="97" spans="1:29" s="153" customFormat="1" ht="12.75" customHeight="1" x14ac:dyDescent="0.2">
      <c r="A97" s="145" t="str">
        <f>IF('Peticions Aules'!A99="","",'Peticions Aules'!A99)</f>
        <v/>
      </c>
      <c r="B97" s="145" t="str">
        <f>IF('Peticions Aules'!B99="","",'Peticions Aules'!B99)</f>
        <v/>
      </c>
      <c r="C97" s="145" t="str">
        <f>IF('Peticions Aules'!C99="","",'Peticions Aules'!C99)</f>
        <v/>
      </c>
      <c r="D97" s="146" t="str">
        <f>IF('Peticions Aules'!D99="","",'Peticions Aules'!D99)</f>
        <v/>
      </c>
      <c r="E97" s="147" t="str">
        <f>IF('Peticions Aules'!E99="","",'Peticions Aules'!E99)</f>
        <v/>
      </c>
      <c r="F97" s="148" t="str">
        <f>IF('Peticions Aules'!F99="","",'Peticions Aules'!F99)</f>
        <v/>
      </c>
      <c r="G97" s="148" t="str">
        <f>IF('Peticions Aules'!G99="","",'Peticions Aules'!G99)</f>
        <v/>
      </c>
      <c r="H97" s="148" t="str">
        <f>IF('Peticions Aules'!H99="","",'Peticions Aules'!H99)</f>
        <v/>
      </c>
      <c r="I97" s="148" t="str">
        <f>IF('Peticions Aules'!I99="","",'Peticions Aules'!I99)</f>
        <v/>
      </c>
      <c r="J97" s="149" t="str">
        <f>IF('Peticions Aules'!J99="","",'Peticions Aules'!J99)</f>
        <v/>
      </c>
      <c r="K97" s="150" t="str">
        <f>IF('Peticions Aules'!K99="","",'Peticions Aules'!K99)</f>
        <v/>
      </c>
      <c r="L97" s="151" t="str">
        <f>IF('Peticions Aules'!L99="","",'Peticions Aules'!L99)</f>
        <v/>
      </c>
      <c r="M97" s="151" t="str">
        <f>IF('Peticions Aules'!M99="","",'Peticions Aules'!M99)</f>
        <v/>
      </c>
      <c r="N97" s="152" t="str">
        <f>IF('Peticions Aules'!N99="","",'Peticions Aules'!N99)</f>
        <v/>
      </c>
      <c r="O97" s="156" t="str">
        <f>IF('Peticions Aules'!O99="","",'Peticions Aules'!O99)</f>
        <v/>
      </c>
      <c r="Q97" s="160">
        <f t="shared" si="8"/>
        <v>0</v>
      </c>
      <c r="R97" s="154">
        <f xml:space="preserve"> IF(Q97="",0,Calculs!$C$35*Q97)</f>
        <v>0</v>
      </c>
      <c r="S97" s="160">
        <f t="shared" si="9"/>
        <v>0</v>
      </c>
      <c r="T97" s="153" t="str">
        <f t="shared" si="10"/>
        <v/>
      </c>
      <c r="U97" s="153" t="str">
        <f t="shared" si="11"/>
        <v/>
      </c>
      <c r="V97" s="154">
        <f xml:space="preserve">  IF(T97&lt;&gt;"",IF(E97="",0,SUMIF(Calculs!$B$2:$B$19,T97,Calculs!$C$2:$C$19)*E97),0)</f>
        <v>0</v>
      </c>
      <c r="W97" s="160">
        <f t="shared" si="12"/>
        <v>0</v>
      </c>
      <c r="X97" s="154" t="str">
        <f t="shared" si="15"/>
        <v/>
      </c>
      <c r="Y97" s="154">
        <f xml:space="preserve"> IF(X97="", 0,IF(E97="",0, VLOOKUP(X97,Calculs!$B$25:$C$30,2,FALSE)*E97))</f>
        <v>0</v>
      </c>
      <c r="Z97" s="160">
        <f t="shared" si="13"/>
        <v>0</v>
      </c>
      <c r="AA97" s="154">
        <f xml:space="preserve">  IF(Z97="",0,Z97*Calculs!$C$32)</f>
        <v>0</v>
      </c>
      <c r="AC97" s="154">
        <f t="shared" si="14"/>
        <v>0</v>
      </c>
    </row>
    <row r="98" spans="1:29" s="153" customFormat="1" ht="12.75" customHeight="1" x14ac:dyDescent="0.2">
      <c r="A98" s="145" t="str">
        <f>IF('Peticions Aules'!A100="","",'Peticions Aules'!A100)</f>
        <v/>
      </c>
      <c r="B98" s="145" t="str">
        <f>IF('Peticions Aules'!B100="","",'Peticions Aules'!B100)</f>
        <v/>
      </c>
      <c r="C98" s="145" t="str">
        <f>IF('Peticions Aules'!C100="","",'Peticions Aules'!C100)</f>
        <v/>
      </c>
      <c r="D98" s="146" t="str">
        <f>IF('Peticions Aules'!D100="","",'Peticions Aules'!D100)</f>
        <v/>
      </c>
      <c r="E98" s="147" t="str">
        <f>IF('Peticions Aules'!E100="","",'Peticions Aules'!E100)</f>
        <v/>
      </c>
      <c r="F98" s="148" t="str">
        <f>IF('Peticions Aules'!F100="","",'Peticions Aules'!F100)</f>
        <v/>
      </c>
      <c r="G98" s="148" t="str">
        <f>IF('Peticions Aules'!G100="","",'Peticions Aules'!G100)</f>
        <v/>
      </c>
      <c r="H98" s="148" t="str">
        <f>IF('Peticions Aules'!H100="","",'Peticions Aules'!H100)</f>
        <v/>
      </c>
      <c r="I98" s="148" t="str">
        <f>IF('Peticions Aules'!I100="","",'Peticions Aules'!I100)</f>
        <v/>
      </c>
      <c r="J98" s="149" t="str">
        <f>IF('Peticions Aules'!J100="","",'Peticions Aules'!J100)</f>
        <v/>
      </c>
      <c r="K98" s="150" t="str">
        <f>IF('Peticions Aules'!K100="","",'Peticions Aules'!K100)</f>
        <v/>
      </c>
      <c r="L98" s="151" t="str">
        <f>IF('Peticions Aules'!L100="","",'Peticions Aules'!L100)</f>
        <v/>
      </c>
      <c r="M98" s="151" t="str">
        <f>IF('Peticions Aules'!M100="","",'Peticions Aules'!M100)</f>
        <v/>
      </c>
      <c r="N98" s="152" t="str">
        <f>IF('Peticions Aules'!N100="","",'Peticions Aules'!N100)</f>
        <v/>
      </c>
      <c r="O98" s="156" t="str">
        <f>IF('Peticions Aules'!O100="","",'Peticions Aules'!O100)</f>
        <v/>
      </c>
      <c r="Q98" s="160">
        <f t="shared" si="8"/>
        <v>0</v>
      </c>
      <c r="R98" s="154">
        <f xml:space="preserve"> IF(Q98="",0,Calculs!$C$35*Q98)</f>
        <v>0</v>
      </c>
      <c r="S98" s="160">
        <f t="shared" si="9"/>
        <v>0</v>
      </c>
      <c r="T98" s="153" t="str">
        <f t="shared" si="10"/>
        <v/>
      </c>
      <c r="U98" s="153" t="str">
        <f t="shared" si="11"/>
        <v/>
      </c>
      <c r="V98" s="154">
        <f xml:space="preserve">  IF(T98&lt;&gt;"",IF(E98="",0,SUMIF(Calculs!$B$2:$B$19,T98,Calculs!$C$2:$C$19)*E98),0)</f>
        <v>0</v>
      </c>
      <c r="W98" s="160">
        <f t="shared" si="12"/>
        <v>0</v>
      </c>
      <c r="X98" s="154" t="str">
        <f t="shared" si="15"/>
        <v/>
      </c>
      <c r="Y98" s="154">
        <f xml:space="preserve"> IF(X98="", 0,IF(E98="",0, VLOOKUP(X98,Calculs!$B$25:$C$30,2,FALSE)*E98))</f>
        <v>0</v>
      </c>
      <c r="Z98" s="160">
        <f t="shared" si="13"/>
        <v>0</v>
      </c>
      <c r="AA98" s="154">
        <f xml:space="preserve">  IF(Z98="",0,Z98*Calculs!$C$32)</f>
        <v>0</v>
      </c>
      <c r="AC98" s="154">
        <f t="shared" si="14"/>
        <v>0</v>
      </c>
    </row>
    <row r="99" spans="1:29" s="153" customFormat="1" ht="12.75" customHeight="1" x14ac:dyDescent="0.2">
      <c r="A99" s="145" t="str">
        <f>IF('Peticions Aules'!A101="","",'Peticions Aules'!A101)</f>
        <v/>
      </c>
      <c r="B99" s="145" t="str">
        <f>IF('Peticions Aules'!B101="","",'Peticions Aules'!B101)</f>
        <v/>
      </c>
      <c r="C99" s="145" t="str">
        <f>IF('Peticions Aules'!C101="","",'Peticions Aules'!C101)</f>
        <v/>
      </c>
      <c r="D99" s="146" t="str">
        <f>IF('Peticions Aules'!D101="","",'Peticions Aules'!D101)</f>
        <v/>
      </c>
      <c r="E99" s="147" t="str">
        <f>IF('Peticions Aules'!E101="","",'Peticions Aules'!E101)</f>
        <v/>
      </c>
      <c r="F99" s="148" t="str">
        <f>IF('Peticions Aules'!F101="","",'Peticions Aules'!F101)</f>
        <v/>
      </c>
      <c r="G99" s="148" t="str">
        <f>IF('Peticions Aules'!G101="","",'Peticions Aules'!G101)</f>
        <v/>
      </c>
      <c r="H99" s="148" t="str">
        <f>IF('Peticions Aules'!H101="","",'Peticions Aules'!H101)</f>
        <v/>
      </c>
      <c r="I99" s="148" t="str">
        <f>IF('Peticions Aules'!I101="","",'Peticions Aules'!I101)</f>
        <v/>
      </c>
      <c r="J99" s="149" t="str">
        <f>IF('Peticions Aules'!J101="","",'Peticions Aules'!J101)</f>
        <v/>
      </c>
      <c r="K99" s="150" t="str">
        <f>IF('Peticions Aules'!K101="","",'Peticions Aules'!K101)</f>
        <v/>
      </c>
      <c r="L99" s="151" t="str">
        <f>IF('Peticions Aules'!L101="","",'Peticions Aules'!L101)</f>
        <v/>
      </c>
      <c r="M99" s="151" t="str">
        <f>IF('Peticions Aules'!M101="","",'Peticions Aules'!M101)</f>
        <v/>
      </c>
      <c r="N99" s="152" t="str">
        <f>IF('Peticions Aules'!N101="","",'Peticions Aules'!N101)</f>
        <v/>
      </c>
      <c r="O99" s="156" t="str">
        <f>IF('Peticions Aules'!O101="","",'Peticions Aules'!O101)</f>
        <v/>
      </c>
      <c r="Q99" s="160">
        <f t="shared" si="8"/>
        <v>0</v>
      </c>
      <c r="R99" s="154">
        <f xml:space="preserve"> IF(Q99="",0,Calculs!$C$35*Q99)</f>
        <v>0</v>
      </c>
      <c r="S99" s="160">
        <f t="shared" si="9"/>
        <v>0</v>
      </c>
      <c r="T99" s="153" t="str">
        <f t="shared" si="10"/>
        <v/>
      </c>
      <c r="U99" s="153" t="str">
        <f t="shared" si="11"/>
        <v/>
      </c>
      <c r="V99" s="154">
        <f xml:space="preserve">  IF(T99&lt;&gt;"",IF(E99="",0,SUMIF(Calculs!$B$2:$B$19,T99,Calculs!$C$2:$C$19)*E99),0)</f>
        <v>0</v>
      </c>
      <c r="W99" s="160">
        <f t="shared" si="12"/>
        <v>0</v>
      </c>
      <c r="X99" s="154" t="str">
        <f t="shared" si="15"/>
        <v/>
      </c>
      <c r="Y99" s="154">
        <f xml:space="preserve"> IF(X99="", 0,IF(E99="",0, VLOOKUP(X99,Calculs!$B$25:$C$30,2,FALSE)*E99))</f>
        <v>0</v>
      </c>
      <c r="Z99" s="160">
        <f t="shared" si="13"/>
        <v>0</v>
      </c>
      <c r="AA99" s="154">
        <f xml:space="preserve">  IF(Z99="",0,Z99*Calculs!$C$32)</f>
        <v>0</v>
      </c>
      <c r="AC99" s="154">
        <f t="shared" si="14"/>
        <v>0</v>
      </c>
    </row>
    <row r="100" spans="1:29" s="153" customFormat="1" ht="12.75" customHeight="1" x14ac:dyDescent="0.2">
      <c r="A100" s="145" t="str">
        <f>IF('Peticions Aules'!A102="","",'Peticions Aules'!A102)</f>
        <v/>
      </c>
      <c r="B100" s="145" t="str">
        <f>IF('Peticions Aules'!B102="","",'Peticions Aules'!B102)</f>
        <v/>
      </c>
      <c r="C100" s="145" t="str">
        <f>IF('Peticions Aules'!C102="","",'Peticions Aules'!C102)</f>
        <v/>
      </c>
      <c r="D100" s="146" t="str">
        <f>IF('Peticions Aules'!D102="","",'Peticions Aules'!D102)</f>
        <v/>
      </c>
      <c r="E100" s="147" t="str">
        <f>IF('Peticions Aules'!E102="","",'Peticions Aules'!E102)</f>
        <v/>
      </c>
      <c r="F100" s="148" t="str">
        <f>IF('Peticions Aules'!F102="","",'Peticions Aules'!F102)</f>
        <v/>
      </c>
      <c r="G100" s="148" t="str">
        <f>IF('Peticions Aules'!G102="","",'Peticions Aules'!G102)</f>
        <v/>
      </c>
      <c r="H100" s="148" t="str">
        <f>IF('Peticions Aules'!H102="","",'Peticions Aules'!H102)</f>
        <v/>
      </c>
      <c r="I100" s="148" t="str">
        <f>IF('Peticions Aules'!I102="","",'Peticions Aules'!I102)</f>
        <v/>
      </c>
      <c r="J100" s="149" t="str">
        <f>IF('Peticions Aules'!J102="","",'Peticions Aules'!J102)</f>
        <v/>
      </c>
      <c r="K100" s="150" t="str">
        <f>IF('Peticions Aules'!K102="","",'Peticions Aules'!K102)</f>
        <v/>
      </c>
      <c r="L100" s="151" t="str">
        <f>IF('Peticions Aules'!L102="","",'Peticions Aules'!L102)</f>
        <v/>
      </c>
      <c r="M100" s="151" t="str">
        <f>IF('Peticions Aules'!M102="","",'Peticions Aules'!M102)</f>
        <v/>
      </c>
      <c r="N100" s="152" t="str">
        <f>IF('Peticions Aules'!N102="","",'Peticions Aules'!N102)</f>
        <v/>
      </c>
      <c r="O100" s="156" t="str">
        <f>IF('Peticions Aules'!O102="","",'Peticions Aules'!O102)</f>
        <v/>
      </c>
      <c r="Q100" s="160">
        <f t="shared" si="8"/>
        <v>0</v>
      </c>
      <c r="R100" s="154">
        <f xml:space="preserve"> IF(Q100="",0,Calculs!$C$35*Q100)</f>
        <v>0</v>
      </c>
      <c r="S100" s="160">
        <f t="shared" si="9"/>
        <v>0</v>
      </c>
      <c r="T100" s="153" t="str">
        <f t="shared" si="10"/>
        <v/>
      </c>
      <c r="U100" s="153" t="str">
        <f t="shared" si="11"/>
        <v/>
      </c>
      <c r="V100" s="154">
        <f xml:space="preserve">  IF(T100&lt;&gt;"",IF(E100="",0,SUMIF(Calculs!$B$2:$B$19,T100,Calculs!$C$2:$C$19)*E100),0)</f>
        <v>0</v>
      </c>
      <c r="W100" s="160">
        <f t="shared" si="12"/>
        <v>0</v>
      </c>
      <c r="X100" s="154" t="str">
        <f t="shared" si="15"/>
        <v/>
      </c>
      <c r="Y100" s="154">
        <f xml:space="preserve"> IF(X100="", 0,IF(E100="",0, VLOOKUP(X100,Calculs!$B$25:$C$30,2,FALSE)*E100))</f>
        <v>0</v>
      </c>
      <c r="Z100" s="160">
        <f t="shared" si="13"/>
        <v>0</v>
      </c>
      <c r="AA100" s="154">
        <f xml:space="preserve">  IF(Z100="",0,Z100*Calculs!$C$32)</f>
        <v>0</v>
      </c>
      <c r="AC100" s="154">
        <f t="shared" si="14"/>
        <v>0</v>
      </c>
    </row>
    <row r="101" spans="1:29" s="153" customFormat="1" ht="12.75" customHeight="1" x14ac:dyDescent="0.2">
      <c r="A101" s="145" t="str">
        <f>IF('Peticions Aules'!A103="","",'Peticions Aules'!A103)</f>
        <v/>
      </c>
      <c r="B101" s="145" t="str">
        <f>IF('Peticions Aules'!B103="","",'Peticions Aules'!B103)</f>
        <v/>
      </c>
      <c r="C101" s="145" t="str">
        <f>IF('Peticions Aules'!C103="","",'Peticions Aules'!C103)</f>
        <v/>
      </c>
      <c r="D101" s="146" t="str">
        <f>IF('Peticions Aules'!D103="","",'Peticions Aules'!D103)</f>
        <v/>
      </c>
      <c r="E101" s="147" t="str">
        <f>IF('Peticions Aules'!E103="","",'Peticions Aules'!E103)</f>
        <v/>
      </c>
      <c r="F101" s="148" t="str">
        <f>IF('Peticions Aules'!F103="","",'Peticions Aules'!F103)</f>
        <v/>
      </c>
      <c r="G101" s="148" t="str">
        <f>IF('Peticions Aules'!G103="","",'Peticions Aules'!G103)</f>
        <v/>
      </c>
      <c r="H101" s="148" t="str">
        <f>IF('Peticions Aules'!H103="","",'Peticions Aules'!H103)</f>
        <v/>
      </c>
      <c r="I101" s="148" t="str">
        <f>IF('Peticions Aules'!I103="","",'Peticions Aules'!I103)</f>
        <v/>
      </c>
      <c r="J101" s="149" t="str">
        <f>IF('Peticions Aules'!J103="","",'Peticions Aules'!J103)</f>
        <v/>
      </c>
      <c r="K101" s="150" t="str">
        <f>IF('Peticions Aules'!K103="","",'Peticions Aules'!K103)</f>
        <v/>
      </c>
      <c r="L101" s="151" t="str">
        <f>IF('Peticions Aules'!L103="","",'Peticions Aules'!L103)</f>
        <v/>
      </c>
      <c r="M101" s="151" t="str">
        <f>IF('Peticions Aules'!M103="","",'Peticions Aules'!M103)</f>
        <v/>
      </c>
      <c r="N101" s="152" t="str">
        <f>IF('Peticions Aules'!N103="","",'Peticions Aules'!N103)</f>
        <v/>
      </c>
      <c r="O101" s="156" t="str">
        <f>IF('Peticions Aules'!O103="","",'Peticions Aules'!O103)</f>
        <v/>
      </c>
      <c r="Q101" s="160">
        <f t="shared" si="8"/>
        <v>0</v>
      </c>
      <c r="R101" s="154">
        <f xml:space="preserve"> IF(Q101="",0,Calculs!$C$35*Q101)</f>
        <v>0</v>
      </c>
      <c r="S101" s="160">
        <f t="shared" si="9"/>
        <v>0</v>
      </c>
      <c r="T101" s="153" t="str">
        <f t="shared" si="10"/>
        <v/>
      </c>
      <c r="U101" s="153" t="str">
        <f t="shared" si="11"/>
        <v/>
      </c>
      <c r="V101" s="154">
        <f xml:space="preserve">  IF(T101&lt;&gt;"",IF(E101="",0,SUMIF(Calculs!$B$2:$B$19,T101,Calculs!$C$2:$C$19)*E101),0)</f>
        <v>0</v>
      </c>
      <c r="W101" s="160">
        <f t="shared" si="12"/>
        <v>0</v>
      </c>
      <c r="X101" s="154" t="str">
        <f t="shared" si="15"/>
        <v/>
      </c>
      <c r="Y101" s="154">
        <f xml:space="preserve"> IF(X101="", 0,IF(E101="",0, VLOOKUP(X101,Calculs!$B$25:$C$30,2,FALSE)*E101))</f>
        <v>0</v>
      </c>
      <c r="Z101" s="160">
        <f t="shared" si="13"/>
        <v>0</v>
      </c>
      <c r="AA101" s="154">
        <f xml:space="preserve">  IF(Z101="",0,Z101*Calculs!$C$32)</f>
        <v>0</v>
      </c>
      <c r="AC101" s="154">
        <f t="shared" si="14"/>
        <v>0</v>
      </c>
    </row>
    <row r="102" spans="1:29" s="153" customFormat="1" ht="12.75" customHeight="1" x14ac:dyDescent="0.2">
      <c r="A102" s="145" t="str">
        <f>IF('Peticions Aules'!A104="","",'Peticions Aules'!A104)</f>
        <v/>
      </c>
      <c r="B102" s="145" t="str">
        <f>IF('Peticions Aules'!B104="","",'Peticions Aules'!B104)</f>
        <v/>
      </c>
      <c r="C102" s="145" t="str">
        <f>IF('Peticions Aules'!C104="","",'Peticions Aules'!C104)</f>
        <v/>
      </c>
      <c r="D102" s="146" t="str">
        <f>IF('Peticions Aules'!D104="","",'Peticions Aules'!D104)</f>
        <v/>
      </c>
      <c r="E102" s="147" t="str">
        <f>IF('Peticions Aules'!E104="","",'Peticions Aules'!E104)</f>
        <v/>
      </c>
      <c r="F102" s="148" t="str">
        <f>IF('Peticions Aules'!F104="","",'Peticions Aules'!F104)</f>
        <v/>
      </c>
      <c r="G102" s="148" t="str">
        <f>IF('Peticions Aules'!G104="","",'Peticions Aules'!G104)</f>
        <v/>
      </c>
      <c r="H102" s="148" t="str">
        <f>IF('Peticions Aules'!H104="","",'Peticions Aules'!H104)</f>
        <v/>
      </c>
      <c r="I102" s="148" t="str">
        <f>IF('Peticions Aules'!I104="","",'Peticions Aules'!I104)</f>
        <v/>
      </c>
      <c r="J102" s="149" t="str">
        <f>IF('Peticions Aules'!J104="","",'Peticions Aules'!J104)</f>
        <v/>
      </c>
      <c r="K102" s="150" t="str">
        <f>IF('Peticions Aules'!K104="","",'Peticions Aules'!K104)</f>
        <v/>
      </c>
      <c r="L102" s="151" t="str">
        <f>IF('Peticions Aules'!L104="","",'Peticions Aules'!L104)</f>
        <v/>
      </c>
      <c r="M102" s="151" t="str">
        <f>IF('Peticions Aules'!M104="","",'Peticions Aules'!M104)</f>
        <v/>
      </c>
      <c r="N102" s="152" t="str">
        <f>IF('Peticions Aules'!N104="","",'Peticions Aules'!N104)</f>
        <v/>
      </c>
      <c r="O102" s="156" t="str">
        <f>IF('Peticions Aules'!O104="","",'Peticions Aules'!O104)</f>
        <v/>
      </c>
      <c r="Q102" s="160">
        <f t="shared" si="8"/>
        <v>0</v>
      </c>
      <c r="R102" s="154">
        <f xml:space="preserve"> IF(Q102="",0,Calculs!$C$35*Q102)</f>
        <v>0</v>
      </c>
      <c r="S102" s="160">
        <f t="shared" si="9"/>
        <v>0</v>
      </c>
      <c r="T102" s="153" t="str">
        <f t="shared" si="10"/>
        <v/>
      </c>
      <c r="U102" s="153" t="str">
        <f t="shared" si="11"/>
        <v/>
      </c>
      <c r="V102" s="154">
        <f xml:space="preserve">  IF(T102&lt;&gt;"",IF(E102="",0,SUMIF(Calculs!$B$2:$B$19,T102,Calculs!$C$2:$C$19)*E102),0)</f>
        <v>0</v>
      </c>
      <c r="W102" s="160">
        <f t="shared" si="12"/>
        <v>0</v>
      </c>
      <c r="X102" s="154" t="str">
        <f t="shared" si="15"/>
        <v/>
      </c>
      <c r="Y102" s="154">
        <f xml:space="preserve"> IF(X102="", 0,IF(E102="",0, VLOOKUP(X102,Calculs!$B$25:$C$30,2,FALSE)*E102))</f>
        <v>0</v>
      </c>
      <c r="Z102" s="160">
        <f t="shared" si="13"/>
        <v>0</v>
      </c>
      <c r="AA102" s="154">
        <f xml:space="preserve">  IF(Z102="",0,Z102*Calculs!$C$32)</f>
        <v>0</v>
      </c>
      <c r="AC102" s="154">
        <f t="shared" si="14"/>
        <v>0</v>
      </c>
    </row>
    <row r="103" spans="1:29" s="153" customFormat="1" ht="12.75" customHeight="1" x14ac:dyDescent="0.2">
      <c r="A103" s="145" t="str">
        <f>IF('Peticions Aules'!A105="","",'Peticions Aules'!A105)</f>
        <v/>
      </c>
      <c r="B103" s="145" t="str">
        <f>IF('Peticions Aules'!B105="","",'Peticions Aules'!B105)</f>
        <v/>
      </c>
      <c r="C103" s="145" t="str">
        <f>IF('Peticions Aules'!C105="","",'Peticions Aules'!C105)</f>
        <v/>
      </c>
      <c r="D103" s="146" t="str">
        <f>IF('Peticions Aules'!D105="","",'Peticions Aules'!D105)</f>
        <v/>
      </c>
      <c r="E103" s="147" t="str">
        <f>IF('Peticions Aules'!E105="","",'Peticions Aules'!E105)</f>
        <v/>
      </c>
      <c r="F103" s="148" t="str">
        <f>IF('Peticions Aules'!F105="","",'Peticions Aules'!F105)</f>
        <v/>
      </c>
      <c r="G103" s="148" t="str">
        <f>IF('Peticions Aules'!G105="","",'Peticions Aules'!G105)</f>
        <v/>
      </c>
      <c r="H103" s="148" t="str">
        <f>IF('Peticions Aules'!H105="","",'Peticions Aules'!H105)</f>
        <v/>
      </c>
      <c r="I103" s="148" t="str">
        <f>IF('Peticions Aules'!I105="","",'Peticions Aules'!I105)</f>
        <v/>
      </c>
      <c r="J103" s="149" t="str">
        <f>IF('Peticions Aules'!J105="","",'Peticions Aules'!J105)</f>
        <v/>
      </c>
      <c r="K103" s="150" t="str">
        <f>IF('Peticions Aules'!K105="","",'Peticions Aules'!K105)</f>
        <v/>
      </c>
      <c r="L103" s="151" t="str">
        <f>IF('Peticions Aules'!L105="","",'Peticions Aules'!L105)</f>
        <v/>
      </c>
      <c r="M103" s="151" t="str">
        <f>IF('Peticions Aules'!M105="","",'Peticions Aules'!M105)</f>
        <v/>
      </c>
      <c r="N103" s="152" t="str">
        <f>IF('Peticions Aules'!N105="","",'Peticions Aules'!N105)</f>
        <v/>
      </c>
      <c r="O103" s="156" t="str">
        <f>IF('Peticions Aules'!O105="","",'Peticions Aules'!O105)</f>
        <v/>
      </c>
      <c r="Q103" s="160">
        <f t="shared" si="8"/>
        <v>0</v>
      </c>
      <c r="R103" s="154">
        <f xml:space="preserve"> IF(Q103="",0,Calculs!$C$35*Q103)</f>
        <v>0</v>
      </c>
      <c r="S103" s="160">
        <f t="shared" si="9"/>
        <v>0</v>
      </c>
      <c r="T103" s="153" t="str">
        <f t="shared" si="10"/>
        <v/>
      </c>
      <c r="U103" s="153" t="str">
        <f t="shared" si="11"/>
        <v/>
      </c>
      <c r="V103" s="154">
        <f xml:space="preserve">  IF(T103&lt;&gt;"",IF(E103="",0,SUMIF(Calculs!$B$2:$B$19,T103,Calculs!$C$2:$C$19)*E103),0)</f>
        <v>0</v>
      </c>
      <c r="W103" s="160">
        <f t="shared" si="12"/>
        <v>0</v>
      </c>
      <c r="X103" s="154" t="str">
        <f t="shared" si="15"/>
        <v/>
      </c>
      <c r="Y103" s="154">
        <f xml:space="preserve"> IF(X103="", 0,IF(E103="",0, VLOOKUP(X103,Calculs!$B$25:$C$30,2,FALSE)*E103))</f>
        <v>0</v>
      </c>
      <c r="Z103" s="160">
        <f t="shared" si="13"/>
        <v>0</v>
      </c>
      <c r="AA103" s="154">
        <f xml:space="preserve">  IF(Z103="",0,Z103*Calculs!$C$32)</f>
        <v>0</v>
      </c>
      <c r="AC103" s="154">
        <f t="shared" si="14"/>
        <v>0</v>
      </c>
    </row>
    <row r="104" spans="1:29" s="153" customFormat="1" ht="12.75" customHeight="1" x14ac:dyDescent="0.2">
      <c r="A104" s="145" t="str">
        <f>IF('Peticions Aules'!A106="","",'Peticions Aules'!A106)</f>
        <v/>
      </c>
      <c r="B104" s="145" t="str">
        <f>IF('Peticions Aules'!B106="","",'Peticions Aules'!B106)</f>
        <v/>
      </c>
      <c r="C104" s="145" t="str">
        <f>IF('Peticions Aules'!C106="","",'Peticions Aules'!C106)</f>
        <v/>
      </c>
      <c r="D104" s="146" t="str">
        <f>IF('Peticions Aules'!D106="","",'Peticions Aules'!D106)</f>
        <v/>
      </c>
      <c r="E104" s="147" t="str">
        <f>IF('Peticions Aules'!E106="","",'Peticions Aules'!E106)</f>
        <v/>
      </c>
      <c r="F104" s="148" t="str">
        <f>IF('Peticions Aules'!F106="","",'Peticions Aules'!F106)</f>
        <v/>
      </c>
      <c r="G104" s="148" t="str">
        <f>IF('Peticions Aules'!G106="","",'Peticions Aules'!G106)</f>
        <v/>
      </c>
      <c r="H104" s="148" t="str">
        <f>IF('Peticions Aules'!H106="","",'Peticions Aules'!H106)</f>
        <v/>
      </c>
      <c r="I104" s="148" t="str">
        <f>IF('Peticions Aules'!I106="","",'Peticions Aules'!I106)</f>
        <v/>
      </c>
      <c r="J104" s="149" t="str">
        <f>IF('Peticions Aules'!J106="","",'Peticions Aules'!J106)</f>
        <v/>
      </c>
      <c r="K104" s="150" t="str">
        <f>IF('Peticions Aules'!K106="","",'Peticions Aules'!K106)</f>
        <v/>
      </c>
      <c r="L104" s="151" t="str">
        <f>IF('Peticions Aules'!L106="","",'Peticions Aules'!L106)</f>
        <v/>
      </c>
      <c r="M104" s="151" t="str">
        <f>IF('Peticions Aules'!M106="","",'Peticions Aules'!M106)</f>
        <v/>
      </c>
      <c r="N104" s="152" t="str">
        <f>IF('Peticions Aules'!N106="","",'Peticions Aules'!N106)</f>
        <v/>
      </c>
      <c r="O104" s="156" t="str">
        <f>IF('Peticions Aules'!O106="","",'Peticions Aules'!O106)</f>
        <v/>
      </c>
      <c r="Q104" s="160">
        <f t="shared" si="8"/>
        <v>0</v>
      </c>
      <c r="R104" s="154">
        <f xml:space="preserve"> IF(Q104="",0,Calculs!$C$35*Q104)</f>
        <v>0</v>
      </c>
      <c r="S104" s="160">
        <f t="shared" si="9"/>
        <v>0</v>
      </c>
      <c r="T104" s="153" t="str">
        <f t="shared" si="10"/>
        <v/>
      </c>
      <c r="U104" s="153" t="str">
        <f t="shared" si="11"/>
        <v/>
      </c>
      <c r="V104" s="154">
        <f xml:space="preserve">  IF(T104&lt;&gt;"",IF(E104="",0,SUMIF(Calculs!$B$2:$B$19,T104,Calculs!$C$2:$C$19)*E104),0)</f>
        <v>0</v>
      </c>
      <c r="W104" s="160">
        <f t="shared" si="12"/>
        <v>0</v>
      </c>
      <c r="X104" s="154" t="str">
        <f t="shared" si="15"/>
        <v/>
      </c>
      <c r="Y104" s="154">
        <f xml:space="preserve"> IF(X104="", 0,IF(E104="",0, VLOOKUP(X104,Calculs!$B$25:$C$30,2,FALSE)*E104))</f>
        <v>0</v>
      </c>
      <c r="Z104" s="160">
        <f t="shared" si="13"/>
        <v>0</v>
      </c>
      <c r="AA104" s="154">
        <f xml:space="preserve">  IF(Z104="",0,Z104*Calculs!$C$32)</f>
        <v>0</v>
      </c>
      <c r="AC104" s="154">
        <f t="shared" si="14"/>
        <v>0</v>
      </c>
    </row>
    <row r="105" spans="1:29" s="153" customFormat="1" ht="12.75" customHeight="1" x14ac:dyDescent="0.2">
      <c r="A105" s="145" t="str">
        <f>IF('Peticions Aules'!A107="","",'Peticions Aules'!A107)</f>
        <v/>
      </c>
      <c r="B105" s="145" t="str">
        <f>IF('Peticions Aules'!B107="","",'Peticions Aules'!B107)</f>
        <v/>
      </c>
      <c r="C105" s="145" t="str">
        <f>IF('Peticions Aules'!C107="","",'Peticions Aules'!C107)</f>
        <v/>
      </c>
      <c r="D105" s="146" t="str">
        <f>IF('Peticions Aules'!D107="","",'Peticions Aules'!D107)</f>
        <v/>
      </c>
      <c r="E105" s="147" t="str">
        <f>IF('Peticions Aules'!E107="","",'Peticions Aules'!E107)</f>
        <v/>
      </c>
      <c r="F105" s="148" t="str">
        <f>IF('Peticions Aules'!F107="","",'Peticions Aules'!F107)</f>
        <v/>
      </c>
      <c r="G105" s="148" t="str">
        <f>IF('Peticions Aules'!G107="","",'Peticions Aules'!G107)</f>
        <v/>
      </c>
      <c r="H105" s="148" t="str">
        <f>IF('Peticions Aules'!H107="","",'Peticions Aules'!H107)</f>
        <v/>
      </c>
      <c r="I105" s="148" t="str">
        <f>IF('Peticions Aules'!I107="","",'Peticions Aules'!I107)</f>
        <v/>
      </c>
      <c r="J105" s="149" t="str">
        <f>IF('Peticions Aules'!J107="","",'Peticions Aules'!J107)</f>
        <v/>
      </c>
      <c r="K105" s="150" t="str">
        <f>IF('Peticions Aules'!K107="","",'Peticions Aules'!K107)</f>
        <v/>
      </c>
      <c r="L105" s="151" t="str">
        <f>IF('Peticions Aules'!L107="","",'Peticions Aules'!L107)</f>
        <v/>
      </c>
      <c r="M105" s="151" t="str">
        <f>IF('Peticions Aules'!M107="","",'Peticions Aules'!M107)</f>
        <v/>
      </c>
      <c r="N105" s="152" t="str">
        <f>IF('Peticions Aules'!N107="","",'Peticions Aules'!N107)</f>
        <v/>
      </c>
      <c r="O105" s="156" t="str">
        <f>IF('Peticions Aules'!O107="","",'Peticions Aules'!O107)</f>
        <v/>
      </c>
      <c r="Q105" s="160">
        <f t="shared" si="8"/>
        <v>0</v>
      </c>
      <c r="R105" s="154">
        <f xml:space="preserve"> IF(Q105="",0,Calculs!$C$35*Q105)</f>
        <v>0</v>
      </c>
      <c r="S105" s="160">
        <f t="shared" si="9"/>
        <v>0</v>
      </c>
      <c r="T105" s="153" t="str">
        <f t="shared" si="10"/>
        <v/>
      </c>
      <c r="U105" s="153" t="str">
        <f t="shared" si="11"/>
        <v/>
      </c>
      <c r="V105" s="154">
        <f xml:space="preserve">  IF(T105&lt;&gt;"",IF(E105="",0,SUMIF(Calculs!$B$2:$B$19,T105,Calculs!$C$2:$C$19)*E105),0)</f>
        <v>0</v>
      </c>
      <c r="W105" s="160">
        <f t="shared" si="12"/>
        <v>0</v>
      </c>
      <c r="X105" s="154" t="str">
        <f t="shared" si="15"/>
        <v/>
      </c>
      <c r="Y105" s="154">
        <f xml:space="preserve"> IF(X105="", 0,IF(E105="",0, VLOOKUP(X105,Calculs!$B$25:$C$30,2,FALSE)*E105))</f>
        <v>0</v>
      </c>
      <c r="Z105" s="160">
        <f t="shared" si="13"/>
        <v>0</v>
      </c>
      <c r="AA105" s="154">
        <f xml:space="preserve">  IF(Z105="",0,Z105*Calculs!$C$32)</f>
        <v>0</v>
      </c>
      <c r="AC105" s="154">
        <f t="shared" si="14"/>
        <v>0</v>
      </c>
    </row>
    <row r="106" spans="1:29" s="153" customFormat="1" ht="12.75" customHeight="1" x14ac:dyDescent="0.2">
      <c r="A106" s="145" t="str">
        <f>IF('Peticions Aules'!A108="","",'Peticions Aules'!A108)</f>
        <v/>
      </c>
      <c r="B106" s="145" t="str">
        <f>IF('Peticions Aules'!B108="","",'Peticions Aules'!B108)</f>
        <v/>
      </c>
      <c r="C106" s="145" t="str">
        <f>IF('Peticions Aules'!C108="","",'Peticions Aules'!C108)</f>
        <v/>
      </c>
      <c r="D106" s="146" t="str">
        <f>IF('Peticions Aules'!D108="","",'Peticions Aules'!D108)</f>
        <v/>
      </c>
      <c r="E106" s="147" t="str">
        <f>IF('Peticions Aules'!E108="","",'Peticions Aules'!E108)</f>
        <v/>
      </c>
      <c r="F106" s="148" t="str">
        <f>IF('Peticions Aules'!F108="","",'Peticions Aules'!F108)</f>
        <v/>
      </c>
      <c r="G106" s="148" t="str">
        <f>IF('Peticions Aules'!G108="","",'Peticions Aules'!G108)</f>
        <v/>
      </c>
      <c r="H106" s="148" t="str">
        <f>IF('Peticions Aules'!H108="","",'Peticions Aules'!H108)</f>
        <v/>
      </c>
      <c r="I106" s="148" t="str">
        <f>IF('Peticions Aules'!I108="","",'Peticions Aules'!I108)</f>
        <v/>
      </c>
      <c r="J106" s="149" t="str">
        <f>IF('Peticions Aules'!J108="","",'Peticions Aules'!J108)</f>
        <v/>
      </c>
      <c r="K106" s="150" t="str">
        <f>IF('Peticions Aules'!K108="","",'Peticions Aules'!K108)</f>
        <v/>
      </c>
      <c r="L106" s="151" t="str">
        <f>IF('Peticions Aules'!L108="","",'Peticions Aules'!L108)</f>
        <v/>
      </c>
      <c r="M106" s="151" t="str">
        <f>IF('Peticions Aules'!M108="","",'Peticions Aules'!M108)</f>
        <v/>
      </c>
      <c r="N106" s="152" t="str">
        <f>IF('Peticions Aules'!N108="","",'Peticions Aules'!N108)</f>
        <v/>
      </c>
      <c r="O106" s="156" t="str">
        <f>IF('Peticions Aules'!O108="","",'Peticions Aules'!O108)</f>
        <v/>
      </c>
      <c r="Q106" s="160">
        <f t="shared" si="8"/>
        <v>0</v>
      </c>
      <c r="R106" s="154">
        <f xml:space="preserve"> IF(Q106="",0,Calculs!$C$35*Q106)</f>
        <v>0</v>
      </c>
      <c r="S106" s="160">
        <f t="shared" si="9"/>
        <v>0</v>
      </c>
      <c r="T106" s="153" t="str">
        <f t="shared" si="10"/>
        <v/>
      </c>
      <c r="U106" s="153" t="str">
        <f t="shared" si="11"/>
        <v/>
      </c>
      <c r="V106" s="154">
        <f xml:space="preserve">  IF(T106&lt;&gt;"",IF(E106="",0,SUMIF(Calculs!$B$2:$B$19,T106,Calculs!$C$2:$C$19)*E106),0)</f>
        <v>0</v>
      </c>
      <c r="W106" s="160">
        <f t="shared" si="12"/>
        <v>0</v>
      </c>
      <c r="X106" s="154" t="str">
        <f t="shared" si="15"/>
        <v/>
      </c>
      <c r="Y106" s="154">
        <f xml:space="preserve"> IF(X106="", 0,IF(E106="",0, VLOOKUP(X106,Calculs!$B$25:$C$30,2,FALSE)*E106))</f>
        <v>0</v>
      </c>
      <c r="Z106" s="160">
        <f t="shared" si="13"/>
        <v>0</v>
      </c>
      <c r="AA106" s="154">
        <f xml:space="preserve">  IF(Z106="",0,Z106*Calculs!$C$32)</f>
        <v>0</v>
      </c>
      <c r="AC106" s="154">
        <f t="shared" si="14"/>
        <v>0</v>
      </c>
    </row>
    <row r="107" spans="1:29" s="153" customFormat="1" ht="12.75" customHeight="1" x14ac:dyDescent="0.2">
      <c r="A107" s="145" t="str">
        <f>IF('Peticions Aules'!A109="","",'Peticions Aules'!A109)</f>
        <v/>
      </c>
      <c r="B107" s="145" t="str">
        <f>IF('Peticions Aules'!B109="","",'Peticions Aules'!B109)</f>
        <v/>
      </c>
      <c r="C107" s="145" t="str">
        <f>IF('Peticions Aules'!C109="","",'Peticions Aules'!C109)</f>
        <v/>
      </c>
      <c r="D107" s="146" t="str">
        <f>IF('Peticions Aules'!D109="","",'Peticions Aules'!D109)</f>
        <v/>
      </c>
      <c r="E107" s="147" t="str">
        <f>IF('Peticions Aules'!E109="","",'Peticions Aules'!E109)</f>
        <v/>
      </c>
      <c r="F107" s="148" t="str">
        <f>IF('Peticions Aules'!F109="","",'Peticions Aules'!F109)</f>
        <v/>
      </c>
      <c r="G107" s="148" t="str">
        <f>IF('Peticions Aules'!G109="","",'Peticions Aules'!G109)</f>
        <v/>
      </c>
      <c r="H107" s="148" t="str">
        <f>IF('Peticions Aules'!H109="","",'Peticions Aules'!H109)</f>
        <v/>
      </c>
      <c r="I107" s="148" t="str">
        <f>IF('Peticions Aules'!I109="","",'Peticions Aules'!I109)</f>
        <v/>
      </c>
      <c r="J107" s="149" t="str">
        <f>IF('Peticions Aules'!J109="","",'Peticions Aules'!J109)</f>
        <v/>
      </c>
      <c r="K107" s="150" t="str">
        <f>IF('Peticions Aules'!K109="","",'Peticions Aules'!K109)</f>
        <v/>
      </c>
      <c r="L107" s="151" t="str">
        <f>IF('Peticions Aules'!L109="","",'Peticions Aules'!L109)</f>
        <v/>
      </c>
      <c r="M107" s="151" t="str">
        <f>IF('Peticions Aules'!M109="","",'Peticions Aules'!M109)</f>
        <v/>
      </c>
      <c r="N107" s="152" t="str">
        <f>IF('Peticions Aules'!N109="","",'Peticions Aules'!N109)</f>
        <v/>
      </c>
      <c r="O107" s="156" t="str">
        <f>IF('Peticions Aules'!O109="","",'Peticions Aules'!O109)</f>
        <v/>
      </c>
      <c r="Q107" s="160">
        <f t="shared" si="8"/>
        <v>0</v>
      </c>
      <c r="R107" s="154">
        <f xml:space="preserve"> IF(Q107="",0,Calculs!$C$35*Q107)</f>
        <v>0</v>
      </c>
      <c r="S107" s="160">
        <f t="shared" si="9"/>
        <v>0</v>
      </c>
      <c r="T107" s="153" t="str">
        <f t="shared" si="10"/>
        <v/>
      </c>
      <c r="U107" s="153" t="str">
        <f t="shared" si="11"/>
        <v/>
      </c>
      <c r="V107" s="154">
        <f xml:space="preserve">  IF(T107&lt;&gt;"",IF(E107="",0,SUMIF(Calculs!$B$2:$B$19,T107,Calculs!$C$2:$C$19)*E107),0)</f>
        <v>0</v>
      </c>
      <c r="W107" s="160">
        <f t="shared" si="12"/>
        <v>0</v>
      </c>
      <c r="X107" s="154" t="str">
        <f t="shared" si="15"/>
        <v/>
      </c>
      <c r="Y107" s="154">
        <f xml:space="preserve"> IF(X107="", 0,IF(E107="",0, VLOOKUP(X107,Calculs!$B$25:$C$30,2,FALSE)*E107))</f>
        <v>0</v>
      </c>
      <c r="Z107" s="160">
        <f t="shared" si="13"/>
        <v>0</v>
      </c>
      <c r="AA107" s="154">
        <f xml:space="preserve">  IF(Z107="",0,Z107*Calculs!$C$32)</f>
        <v>0</v>
      </c>
      <c r="AC107" s="154">
        <f t="shared" si="14"/>
        <v>0</v>
      </c>
    </row>
    <row r="108" spans="1:29" s="153" customFormat="1" ht="12.75" customHeight="1" x14ac:dyDescent="0.2">
      <c r="A108" s="145" t="str">
        <f>IF('Peticions Aules'!A110="","",'Peticions Aules'!A110)</f>
        <v/>
      </c>
      <c r="B108" s="145" t="str">
        <f>IF('Peticions Aules'!B110="","",'Peticions Aules'!B110)</f>
        <v/>
      </c>
      <c r="C108" s="145" t="str">
        <f>IF('Peticions Aules'!C110="","",'Peticions Aules'!C110)</f>
        <v/>
      </c>
      <c r="D108" s="146" t="str">
        <f>IF('Peticions Aules'!D110="","",'Peticions Aules'!D110)</f>
        <v/>
      </c>
      <c r="E108" s="147" t="str">
        <f>IF('Peticions Aules'!E110="","",'Peticions Aules'!E110)</f>
        <v/>
      </c>
      <c r="F108" s="148" t="str">
        <f>IF('Peticions Aules'!F110="","",'Peticions Aules'!F110)</f>
        <v/>
      </c>
      <c r="G108" s="148" t="str">
        <f>IF('Peticions Aules'!G110="","",'Peticions Aules'!G110)</f>
        <v/>
      </c>
      <c r="H108" s="148" t="str">
        <f>IF('Peticions Aules'!H110="","",'Peticions Aules'!H110)</f>
        <v/>
      </c>
      <c r="I108" s="148" t="str">
        <f>IF('Peticions Aules'!I110="","",'Peticions Aules'!I110)</f>
        <v/>
      </c>
      <c r="J108" s="149" t="str">
        <f>IF('Peticions Aules'!J110="","",'Peticions Aules'!J110)</f>
        <v/>
      </c>
      <c r="K108" s="150" t="str">
        <f>IF('Peticions Aules'!K110="","",'Peticions Aules'!K110)</f>
        <v/>
      </c>
      <c r="L108" s="151" t="str">
        <f>IF('Peticions Aules'!L110="","",'Peticions Aules'!L110)</f>
        <v/>
      </c>
      <c r="M108" s="151" t="str">
        <f>IF('Peticions Aules'!M110="","",'Peticions Aules'!M110)</f>
        <v/>
      </c>
      <c r="N108" s="152" t="str">
        <f>IF('Peticions Aules'!N110="","",'Peticions Aules'!N110)</f>
        <v/>
      </c>
      <c r="O108" s="156" t="str">
        <f>IF('Peticions Aules'!O110="","",'Peticions Aules'!O110)</f>
        <v/>
      </c>
      <c r="Q108" s="160">
        <f t="shared" si="8"/>
        <v>0</v>
      </c>
      <c r="R108" s="154">
        <f xml:space="preserve"> IF(Q108="",0,Calculs!$C$35*Q108)</f>
        <v>0</v>
      </c>
      <c r="S108" s="160">
        <f t="shared" si="9"/>
        <v>0</v>
      </c>
      <c r="T108" s="153" t="str">
        <f t="shared" si="10"/>
        <v/>
      </c>
      <c r="U108" s="153" t="str">
        <f t="shared" si="11"/>
        <v/>
      </c>
      <c r="V108" s="154">
        <f xml:space="preserve">  IF(T108&lt;&gt;"",IF(E108="",0,SUMIF(Calculs!$B$2:$B$19,T108,Calculs!$C$2:$C$19)*E108),0)</f>
        <v>0</v>
      </c>
      <c r="W108" s="160">
        <f t="shared" si="12"/>
        <v>0</v>
      </c>
      <c r="X108" s="154" t="str">
        <f t="shared" si="15"/>
        <v/>
      </c>
      <c r="Y108" s="154">
        <f xml:space="preserve"> IF(X108="", 0,IF(E108="",0, VLOOKUP(X108,Calculs!$B$25:$C$30,2,FALSE)*E108))</f>
        <v>0</v>
      </c>
      <c r="Z108" s="160">
        <f t="shared" si="13"/>
        <v>0</v>
      </c>
      <c r="AA108" s="154">
        <f xml:space="preserve">  IF(Z108="",0,Z108*Calculs!$C$32)</f>
        <v>0</v>
      </c>
      <c r="AC108" s="154">
        <f t="shared" si="14"/>
        <v>0</v>
      </c>
    </row>
    <row r="109" spans="1:29" s="153" customFormat="1" ht="12.75" customHeight="1" x14ac:dyDescent="0.2">
      <c r="A109" s="145" t="str">
        <f>IF('Peticions Aules'!A111="","",'Peticions Aules'!A111)</f>
        <v/>
      </c>
      <c r="B109" s="145" t="str">
        <f>IF('Peticions Aules'!B111="","",'Peticions Aules'!B111)</f>
        <v/>
      </c>
      <c r="C109" s="145" t="str">
        <f>IF('Peticions Aules'!C111="","",'Peticions Aules'!C111)</f>
        <v/>
      </c>
      <c r="D109" s="146" t="str">
        <f>IF('Peticions Aules'!D111="","",'Peticions Aules'!D111)</f>
        <v/>
      </c>
      <c r="E109" s="147" t="str">
        <f>IF('Peticions Aules'!E111="","",'Peticions Aules'!E111)</f>
        <v/>
      </c>
      <c r="F109" s="148" t="str">
        <f>IF('Peticions Aules'!F111="","",'Peticions Aules'!F111)</f>
        <v/>
      </c>
      <c r="G109" s="148" t="str">
        <f>IF('Peticions Aules'!G111="","",'Peticions Aules'!G111)</f>
        <v/>
      </c>
      <c r="H109" s="148" t="str">
        <f>IF('Peticions Aules'!H111="","",'Peticions Aules'!H111)</f>
        <v/>
      </c>
      <c r="I109" s="148" t="str">
        <f>IF('Peticions Aules'!I111="","",'Peticions Aules'!I111)</f>
        <v/>
      </c>
      <c r="J109" s="149" t="str">
        <f>IF('Peticions Aules'!J111="","",'Peticions Aules'!J111)</f>
        <v/>
      </c>
      <c r="K109" s="150" t="str">
        <f>IF('Peticions Aules'!K111="","",'Peticions Aules'!K111)</f>
        <v/>
      </c>
      <c r="L109" s="151" t="str">
        <f>IF('Peticions Aules'!L111="","",'Peticions Aules'!L111)</f>
        <v/>
      </c>
      <c r="M109" s="151" t="str">
        <f>IF('Peticions Aules'!M111="","",'Peticions Aules'!M111)</f>
        <v/>
      </c>
      <c r="N109" s="152" t="str">
        <f>IF('Peticions Aules'!N111="","",'Peticions Aules'!N111)</f>
        <v/>
      </c>
      <c r="O109" s="156" t="str">
        <f>IF('Peticions Aules'!O111="","",'Peticions Aules'!O111)</f>
        <v/>
      </c>
      <c r="Q109" s="160">
        <f t="shared" si="8"/>
        <v>0</v>
      </c>
      <c r="R109" s="154">
        <f xml:space="preserve"> IF(Q109="",0,Calculs!$C$35*Q109)</f>
        <v>0</v>
      </c>
      <c r="S109" s="160">
        <f t="shared" si="9"/>
        <v>0</v>
      </c>
      <c r="T109" s="153" t="str">
        <f t="shared" si="10"/>
        <v/>
      </c>
      <c r="U109" s="153" t="str">
        <f t="shared" si="11"/>
        <v/>
      </c>
      <c r="V109" s="154">
        <f xml:space="preserve">  IF(T109&lt;&gt;"",IF(E109="",0,SUMIF(Calculs!$B$2:$B$19,T109,Calculs!$C$2:$C$19)*E109),0)</f>
        <v>0</v>
      </c>
      <c r="W109" s="160">
        <f t="shared" si="12"/>
        <v>0</v>
      </c>
      <c r="X109" s="154" t="str">
        <f t="shared" si="15"/>
        <v/>
      </c>
      <c r="Y109" s="154">
        <f xml:space="preserve"> IF(X109="", 0,IF(E109="",0, VLOOKUP(X109,Calculs!$B$25:$C$30,2,FALSE)*E109))</f>
        <v>0</v>
      </c>
      <c r="Z109" s="160">
        <f t="shared" si="13"/>
        <v>0</v>
      </c>
      <c r="AA109" s="154">
        <f xml:space="preserve">  IF(Z109="",0,Z109*Calculs!$C$32)</f>
        <v>0</v>
      </c>
      <c r="AC109" s="154">
        <f t="shared" si="14"/>
        <v>0</v>
      </c>
    </row>
    <row r="110" spans="1:29" s="153" customFormat="1" ht="12.75" customHeight="1" x14ac:dyDescent="0.2">
      <c r="A110" s="145" t="str">
        <f>IF('Peticions Aules'!A112="","",'Peticions Aules'!A112)</f>
        <v/>
      </c>
      <c r="B110" s="145" t="str">
        <f>IF('Peticions Aules'!B112="","",'Peticions Aules'!B112)</f>
        <v/>
      </c>
      <c r="C110" s="145" t="str">
        <f>IF('Peticions Aules'!C112="","",'Peticions Aules'!C112)</f>
        <v/>
      </c>
      <c r="D110" s="146" t="str">
        <f>IF('Peticions Aules'!D112="","",'Peticions Aules'!D112)</f>
        <v/>
      </c>
      <c r="E110" s="147" t="str">
        <f>IF('Peticions Aules'!E112="","",'Peticions Aules'!E112)</f>
        <v/>
      </c>
      <c r="F110" s="148" t="str">
        <f>IF('Peticions Aules'!F112="","",'Peticions Aules'!F112)</f>
        <v/>
      </c>
      <c r="G110" s="148" t="str">
        <f>IF('Peticions Aules'!G112="","",'Peticions Aules'!G112)</f>
        <v/>
      </c>
      <c r="H110" s="148" t="str">
        <f>IF('Peticions Aules'!H112="","",'Peticions Aules'!H112)</f>
        <v/>
      </c>
      <c r="I110" s="148" t="str">
        <f>IF('Peticions Aules'!I112="","",'Peticions Aules'!I112)</f>
        <v/>
      </c>
      <c r="J110" s="149" t="str">
        <f>IF('Peticions Aules'!J112="","",'Peticions Aules'!J112)</f>
        <v/>
      </c>
      <c r="K110" s="150" t="str">
        <f>IF('Peticions Aules'!K112="","",'Peticions Aules'!K112)</f>
        <v/>
      </c>
      <c r="L110" s="151" t="str">
        <f>IF('Peticions Aules'!L112="","",'Peticions Aules'!L112)</f>
        <v/>
      </c>
      <c r="M110" s="151" t="str">
        <f>IF('Peticions Aules'!M112="","",'Peticions Aules'!M112)</f>
        <v/>
      </c>
      <c r="N110" s="152" t="str">
        <f>IF('Peticions Aules'!N112="","",'Peticions Aules'!N112)</f>
        <v/>
      </c>
      <c r="O110" s="156" t="str">
        <f>IF('Peticions Aules'!O112="","",'Peticions Aules'!O112)</f>
        <v/>
      </c>
      <c r="Q110" s="160">
        <f t="shared" si="8"/>
        <v>0</v>
      </c>
      <c r="R110" s="154">
        <f xml:space="preserve"> IF(Q110="",0,Calculs!$C$35*Q110)</f>
        <v>0</v>
      </c>
      <c r="S110" s="160">
        <f t="shared" si="9"/>
        <v>0</v>
      </c>
      <c r="T110" s="153" t="str">
        <f t="shared" si="10"/>
        <v/>
      </c>
      <c r="U110" s="153" t="str">
        <f t="shared" si="11"/>
        <v/>
      </c>
      <c r="V110" s="154">
        <f xml:space="preserve">  IF(T110&lt;&gt;"",IF(E110="",0,SUMIF(Calculs!$B$2:$B$19,T110,Calculs!$C$2:$C$19)*E110),0)</f>
        <v>0</v>
      </c>
      <c r="W110" s="160">
        <f t="shared" si="12"/>
        <v>0</v>
      </c>
      <c r="X110" s="154" t="str">
        <f t="shared" si="15"/>
        <v/>
      </c>
      <c r="Y110" s="154">
        <f xml:space="preserve"> IF(X110="", 0,IF(E110="",0, VLOOKUP(X110,Calculs!$B$25:$C$30,2,FALSE)*E110))</f>
        <v>0</v>
      </c>
      <c r="Z110" s="160">
        <f t="shared" si="13"/>
        <v>0</v>
      </c>
      <c r="AA110" s="154">
        <f xml:space="preserve">  IF(Z110="",0,Z110*Calculs!$C$32)</f>
        <v>0</v>
      </c>
      <c r="AC110" s="154">
        <f t="shared" si="14"/>
        <v>0</v>
      </c>
    </row>
    <row r="111" spans="1:29" s="153" customFormat="1" ht="12.75" customHeight="1" x14ac:dyDescent="0.2">
      <c r="A111" s="145" t="str">
        <f>IF('Peticions Aules'!A113="","",'Peticions Aules'!A113)</f>
        <v/>
      </c>
      <c r="B111" s="145" t="str">
        <f>IF('Peticions Aules'!B113="","",'Peticions Aules'!B113)</f>
        <v/>
      </c>
      <c r="C111" s="145" t="str">
        <f>IF('Peticions Aules'!C113="","",'Peticions Aules'!C113)</f>
        <v/>
      </c>
      <c r="D111" s="146" t="str">
        <f>IF('Peticions Aules'!D113="","",'Peticions Aules'!D113)</f>
        <v/>
      </c>
      <c r="E111" s="147" t="str">
        <f>IF('Peticions Aules'!E113="","",'Peticions Aules'!E113)</f>
        <v/>
      </c>
      <c r="F111" s="148" t="str">
        <f>IF('Peticions Aules'!F113="","",'Peticions Aules'!F113)</f>
        <v/>
      </c>
      <c r="G111" s="148" t="str">
        <f>IF('Peticions Aules'!G113="","",'Peticions Aules'!G113)</f>
        <v/>
      </c>
      <c r="H111" s="148" t="str">
        <f>IF('Peticions Aules'!H113="","",'Peticions Aules'!H113)</f>
        <v/>
      </c>
      <c r="I111" s="148" t="str">
        <f>IF('Peticions Aules'!I113="","",'Peticions Aules'!I113)</f>
        <v/>
      </c>
      <c r="J111" s="149" t="str">
        <f>IF('Peticions Aules'!J113="","",'Peticions Aules'!J113)</f>
        <v/>
      </c>
      <c r="K111" s="150" t="str">
        <f>IF('Peticions Aules'!K113="","",'Peticions Aules'!K113)</f>
        <v/>
      </c>
      <c r="L111" s="151" t="str">
        <f>IF('Peticions Aules'!L113="","",'Peticions Aules'!L113)</f>
        <v/>
      </c>
      <c r="M111" s="151" t="str">
        <f>IF('Peticions Aules'!M113="","",'Peticions Aules'!M113)</f>
        <v/>
      </c>
      <c r="N111" s="152" t="str">
        <f>IF('Peticions Aules'!N113="","",'Peticions Aules'!N113)</f>
        <v/>
      </c>
      <c r="O111" s="156" t="str">
        <f>IF('Peticions Aules'!O113="","",'Peticions Aules'!O113)</f>
        <v/>
      </c>
      <c r="Q111" s="160">
        <f t="shared" si="8"/>
        <v>0</v>
      </c>
      <c r="R111" s="154">
        <f xml:space="preserve"> IF(Q111="",0,Calculs!$C$35*Q111)</f>
        <v>0</v>
      </c>
      <c r="S111" s="160">
        <f t="shared" si="9"/>
        <v>0</v>
      </c>
      <c r="T111" s="153" t="str">
        <f t="shared" si="10"/>
        <v/>
      </c>
      <c r="U111" s="153" t="str">
        <f t="shared" si="11"/>
        <v/>
      </c>
      <c r="V111" s="154">
        <f xml:space="preserve">  IF(T111&lt;&gt;"",IF(E111="",0,SUMIF(Calculs!$B$2:$B$19,T111,Calculs!$C$2:$C$19)*E111),0)</f>
        <v>0</v>
      </c>
      <c r="W111" s="160">
        <f t="shared" si="12"/>
        <v>0</v>
      </c>
      <c r="X111" s="154" t="str">
        <f t="shared" si="15"/>
        <v/>
      </c>
      <c r="Y111" s="154">
        <f xml:space="preserve"> IF(X111="", 0,IF(E111="",0, VLOOKUP(X111,Calculs!$B$25:$C$30,2,FALSE)*E111))</f>
        <v>0</v>
      </c>
      <c r="Z111" s="160">
        <f t="shared" si="13"/>
        <v>0</v>
      </c>
      <c r="AA111" s="154">
        <f xml:space="preserve">  IF(Z111="",0,Z111*Calculs!$C$32)</f>
        <v>0</v>
      </c>
      <c r="AC111" s="154">
        <f t="shared" si="14"/>
        <v>0</v>
      </c>
    </row>
    <row r="112" spans="1:29" s="153" customFormat="1" ht="12.75" customHeight="1" x14ac:dyDescent="0.2">
      <c r="A112" s="145" t="str">
        <f>IF('Peticions Aules'!A114="","",'Peticions Aules'!A114)</f>
        <v/>
      </c>
      <c r="B112" s="145" t="str">
        <f>IF('Peticions Aules'!B114="","",'Peticions Aules'!B114)</f>
        <v/>
      </c>
      <c r="C112" s="145" t="str">
        <f>IF('Peticions Aules'!C114="","",'Peticions Aules'!C114)</f>
        <v/>
      </c>
      <c r="D112" s="146" t="str">
        <f>IF('Peticions Aules'!D114="","",'Peticions Aules'!D114)</f>
        <v/>
      </c>
      <c r="E112" s="147" t="str">
        <f>IF('Peticions Aules'!E114="","",'Peticions Aules'!E114)</f>
        <v/>
      </c>
      <c r="F112" s="148" t="str">
        <f>IF('Peticions Aules'!F114="","",'Peticions Aules'!F114)</f>
        <v/>
      </c>
      <c r="G112" s="148" t="str">
        <f>IF('Peticions Aules'!G114="","",'Peticions Aules'!G114)</f>
        <v/>
      </c>
      <c r="H112" s="148" t="str">
        <f>IF('Peticions Aules'!H114="","",'Peticions Aules'!H114)</f>
        <v/>
      </c>
      <c r="I112" s="148" t="str">
        <f>IF('Peticions Aules'!I114="","",'Peticions Aules'!I114)</f>
        <v/>
      </c>
      <c r="J112" s="149" t="str">
        <f>IF('Peticions Aules'!J114="","",'Peticions Aules'!J114)</f>
        <v/>
      </c>
      <c r="K112" s="150" t="str">
        <f>IF('Peticions Aules'!K114="","",'Peticions Aules'!K114)</f>
        <v/>
      </c>
      <c r="L112" s="151" t="str">
        <f>IF('Peticions Aules'!L114="","",'Peticions Aules'!L114)</f>
        <v/>
      </c>
      <c r="M112" s="151" t="str">
        <f>IF('Peticions Aules'!M114="","",'Peticions Aules'!M114)</f>
        <v/>
      </c>
      <c r="N112" s="152" t="str">
        <f>IF('Peticions Aules'!N114="","",'Peticions Aules'!N114)</f>
        <v/>
      </c>
      <c r="O112" s="156" t="str">
        <f>IF('Peticions Aules'!O114="","",'Peticions Aules'!O114)</f>
        <v/>
      </c>
      <c r="Q112" s="160">
        <f t="shared" si="8"/>
        <v>0</v>
      </c>
      <c r="R112" s="154">
        <f xml:space="preserve"> IF(Q112="",0,Calculs!$C$35*Q112)</f>
        <v>0</v>
      </c>
      <c r="S112" s="160">
        <f t="shared" si="9"/>
        <v>0</v>
      </c>
      <c r="T112" s="153" t="str">
        <f t="shared" si="10"/>
        <v/>
      </c>
      <c r="U112" s="153" t="str">
        <f t="shared" si="11"/>
        <v/>
      </c>
      <c r="V112" s="154">
        <f xml:space="preserve">  IF(T112&lt;&gt;"",IF(E112="",0,SUMIF(Calculs!$B$2:$B$19,T112,Calculs!$C$2:$C$19)*E112),0)</f>
        <v>0</v>
      </c>
      <c r="W112" s="160">
        <f t="shared" si="12"/>
        <v>0</v>
      </c>
      <c r="X112" s="154" t="str">
        <f t="shared" si="15"/>
        <v/>
      </c>
      <c r="Y112" s="154">
        <f xml:space="preserve"> IF(X112="", 0,IF(E112="",0, VLOOKUP(X112,Calculs!$B$25:$C$30,2,FALSE)*E112))</f>
        <v>0</v>
      </c>
      <c r="Z112" s="160">
        <f t="shared" si="13"/>
        <v>0</v>
      </c>
      <c r="AA112" s="154">
        <f xml:space="preserve">  IF(Z112="",0,Z112*Calculs!$C$32)</f>
        <v>0</v>
      </c>
      <c r="AC112" s="154">
        <f t="shared" si="14"/>
        <v>0</v>
      </c>
    </row>
    <row r="113" spans="1:29" s="153" customFormat="1" ht="12.75" customHeight="1" x14ac:dyDescent="0.2">
      <c r="A113" s="145" t="str">
        <f>IF('Peticions Aules'!A115="","",'Peticions Aules'!A115)</f>
        <v/>
      </c>
      <c r="B113" s="145" t="str">
        <f>IF('Peticions Aules'!B115="","",'Peticions Aules'!B115)</f>
        <v/>
      </c>
      <c r="C113" s="145" t="str">
        <f>IF('Peticions Aules'!C115="","",'Peticions Aules'!C115)</f>
        <v/>
      </c>
      <c r="D113" s="146" t="str">
        <f>IF('Peticions Aules'!D115="","",'Peticions Aules'!D115)</f>
        <v/>
      </c>
      <c r="E113" s="147" t="str">
        <f>IF('Peticions Aules'!E115="","",'Peticions Aules'!E115)</f>
        <v/>
      </c>
      <c r="F113" s="148" t="str">
        <f>IF('Peticions Aules'!F115="","",'Peticions Aules'!F115)</f>
        <v/>
      </c>
      <c r="G113" s="148" t="str">
        <f>IF('Peticions Aules'!G115="","",'Peticions Aules'!G115)</f>
        <v/>
      </c>
      <c r="H113" s="148" t="str">
        <f>IF('Peticions Aules'!H115="","",'Peticions Aules'!H115)</f>
        <v/>
      </c>
      <c r="I113" s="148" t="str">
        <f>IF('Peticions Aules'!I115="","",'Peticions Aules'!I115)</f>
        <v/>
      </c>
      <c r="J113" s="149" t="str">
        <f>IF('Peticions Aules'!J115="","",'Peticions Aules'!J115)</f>
        <v/>
      </c>
      <c r="K113" s="150" t="str">
        <f>IF('Peticions Aules'!K115="","",'Peticions Aules'!K115)</f>
        <v/>
      </c>
      <c r="L113" s="151" t="str">
        <f>IF('Peticions Aules'!L115="","",'Peticions Aules'!L115)</f>
        <v/>
      </c>
      <c r="M113" s="151" t="str">
        <f>IF('Peticions Aules'!M115="","",'Peticions Aules'!M115)</f>
        <v/>
      </c>
      <c r="N113" s="152" t="str">
        <f>IF('Peticions Aules'!N115="","",'Peticions Aules'!N115)</f>
        <v/>
      </c>
      <c r="O113" s="156" t="str">
        <f>IF('Peticions Aules'!O115="","",'Peticions Aules'!O115)</f>
        <v/>
      </c>
      <c r="Q113" s="160">
        <f t="shared" si="8"/>
        <v>0</v>
      </c>
      <c r="R113" s="154">
        <f xml:space="preserve"> IF(Q113="",0,Calculs!$C$35*Q113)</f>
        <v>0</v>
      </c>
      <c r="S113" s="160">
        <f t="shared" si="9"/>
        <v>0</v>
      </c>
      <c r="T113" s="153" t="str">
        <f t="shared" si="10"/>
        <v/>
      </c>
      <c r="U113" s="153" t="str">
        <f t="shared" si="11"/>
        <v/>
      </c>
      <c r="V113" s="154">
        <f xml:space="preserve">  IF(T113&lt;&gt;"",IF(E113="",0,SUMIF(Calculs!$B$2:$B$19,T113,Calculs!$C$2:$C$19)*E113),0)</f>
        <v>0</v>
      </c>
      <c r="W113" s="160">
        <f t="shared" si="12"/>
        <v>0</v>
      </c>
      <c r="X113" s="154" t="str">
        <f t="shared" si="15"/>
        <v/>
      </c>
      <c r="Y113" s="154">
        <f xml:space="preserve"> IF(X113="", 0,IF(E113="",0, VLOOKUP(X113,Calculs!$B$25:$C$30,2,FALSE)*E113))</f>
        <v>0</v>
      </c>
      <c r="Z113" s="160">
        <f t="shared" si="13"/>
        <v>0</v>
      </c>
      <c r="AA113" s="154">
        <f xml:space="preserve">  IF(Z113="",0,Z113*Calculs!$C$32)</f>
        <v>0</v>
      </c>
      <c r="AC113" s="154">
        <f t="shared" si="14"/>
        <v>0</v>
      </c>
    </row>
    <row r="114" spans="1:29" s="153" customFormat="1" ht="12.75" customHeight="1" x14ac:dyDescent="0.2">
      <c r="A114" s="145" t="str">
        <f>IF('Peticions Aules'!A116="","",'Peticions Aules'!A116)</f>
        <v/>
      </c>
      <c r="B114" s="145" t="str">
        <f>IF('Peticions Aules'!B116="","",'Peticions Aules'!B116)</f>
        <v/>
      </c>
      <c r="C114" s="145" t="str">
        <f>IF('Peticions Aules'!C116="","",'Peticions Aules'!C116)</f>
        <v/>
      </c>
      <c r="D114" s="146" t="str">
        <f>IF('Peticions Aules'!D116="","",'Peticions Aules'!D116)</f>
        <v/>
      </c>
      <c r="E114" s="147" t="str">
        <f>IF('Peticions Aules'!E116="","",'Peticions Aules'!E116)</f>
        <v/>
      </c>
      <c r="F114" s="148" t="str">
        <f>IF('Peticions Aules'!F116="","",'Peticions Aules'!F116)</f>
        <v/>
      </c>
      <c r="G114" s="148" t="str">
        <f>IF('Peticions Aules'!G116="","",'Peticions Aules'!G116)</f>
        <v/>
      </c>
      <c r="H114" s="148" t="str">
        <f>IF('Peticions Aules'!H116="","",'Peticions Aules'!H116)</f>
        <v/>
      </c>
      <c r="I114" s="148" t="str">
        <f>IF('Peticions Aules'!I116="","",'Peticions Aules'!I116)</f>
        <v/>
      </c>
      <c r="J114" s="149" t="str">
        <f>IF('Peticions Aules'!J116="","",'Peticions Aules'!J116)</f>
        <v/>
      </c>
      <c r="K114" s="150" t="str">
        <f>IF('Peticions Aules'!K116="","",'Peticions Aules'!K116)</f>
        <v/>
      </c>
      <c r="L114" s="151" t="str">
        <f>IF('Peticions Aules'!L116="","",'Peticions Aules'!L116)</f>
        <v/>
      </c>
      <c r="M114" s="151" t="str">
        <f>IF('Peticions Aules'!M116="","",'Peticions Aules'!M116)</f>
        <v/>
      </c>
      <c r="N114" s="152" t="str">
        <f>IF('Peticions Aules'!N116="","",'Peticions Aules'!N116)</f>
        <v/>
      </c>
      <c r="O114" s="156" t="str">
        <f>IF('Peticions Aules'!O116="","",'Peticions Aules'!O116)</f>
        <v/>
      </c>
      <c r="Q114" s="160">
        <f t="shared" si="8"/>
        <v>0</v>
      </c>
      <c r="R114" s="154">
        <f xml:space="preserve"> IF(Q114="",0,Calculs!$C$35*Q114)</f>
        <v>0</v>
      </c>
      <c r="S114" s="160">
        <f t="shared" si="9"/>
        <v>0</v>
      </c>
      <c r="T114" s="153" t="str">
        <f t="shared" si="10"/>
        <v/>
      </c>
      <c r="U114" s="153" t="str">
        <f t="shared" si="11"/>
        <v/>
      </c>
      <c r="V114" s="154">
        <f xml:space="preserve">  IF(T114&lt;&gt;"",IF(E114="",0,SUMIF(Calculs!$B$2:$B$19,T114,Calculs!$C$2:$C$19)*E114),0)</f>
        <v>0</v>
      </c>
      <c r="W114" s="160">
        <f t="shared" si="12"/>
        <v>0</v>
      </c>
      <c r="X114" s="154" t="str">
        <f t="shared" si="15"/>
        <v/>
      </c>
      <c r="Y114" s="154">
        <f xml:space="preserve"> IF(X114="", 0,IF(E114="",0, VLOOKUP(X114,Calculs!$B$25:$C$30,2,FALSE)*E114))</f>
        <v>0</v>
      </c>
      <c r="Z114" s="160">
        <f t="shared" si="13"/>
        <v>0</v>
      </c>
      <c r="AA114" s="154">
        <f xml:space="preserve">  IF(Z114="",0,Z114*Calculs!$C$32)</f>
        <v>0</v>
      </c>
      <c r="AC114" s="154">
        <f t="shared" si="14"/>
        <v>0</v>
      </c>
    </row>
    <row r="115" spans="1:29" s="153" customFormat="1" ht="12.75" customHeight="1" x14ac:dyDescent="0.2">
      <c r="A115" s="145" t="str">
        <f>IF('Peticions Aules'!A117="","",'Peticions Aules'!A117)</f>
        <v/>
      </c>
      <c r="B115" s="145" t="str">
        <f>IF('Peticions Aules'!B117="","",'Peticions Aules'!B117)</f>
        <v/>
      </c>
      <c r="C115" s="145" t="str">
        <f>IF('Peticions Aules'!C117="","",'Peticions Aules'!C117)</f>
        <v/>
      </c>
      <c r="D115" s="146" t="str">
        <f>IF('Peticions Aules'!D117="","",'Peticions Aules'!D117)</f>
        <v/>
      </c>
      <c r="E115" s="147" t="str">
        <f>IF('Peticions Aules'!E117="","",'Peticions Aules'!E117)</f>
        <v/>
      </c>
      <c r="F115" s="148" t="str">
        <f>IF('Peticions Aules'!F117="","",'Peticions Aules'!F117)</f>
        <v/>
      </c>
      <c r="G115" s="148" t="str">
        <f>IF('Peticions Aules'!G117="","",'Peticions Aules'!G117)</f>
        <v/>
      </c>
      <c r="H115" s="148" t="str">
        <f>IF('Peticions Aules'!H117="","",'Peticions Aules'!H117)</f>
        <v/>
      </c>
      <c r="I115" s="148" t="str">
        <f>IF('Peticions Aules'!I117="","",'Peticions Aules'!I117)</f>
        <v/>
      </c>
      <c r="J115" s="149" t="str">
        <f>IF('Peticions Aules'!J117="","",'Peticions Aules'!J117)</f>
        <v/>
      </c>
      <c r="K115" s="150" t="str">
        <f>IF('Peticions Aules'!K117="","",'Peticions Aules'!K117)</f>
        <v/>
      </c>
      <c r="L115" s="151" t="str">
        <f>IF('Peticions Aules'!L117="","",'Peticions Aules'!L117)</f>
        <v/>
      </c>
      <c r="M115" s="151" t="str">
        <f>IF('Peticions Aules'!M117="","",'Peticions Aules'!M117)</f>
        <v/>
      </c>
      <c r="N115" s="152" t="str">
        <f>IF('Peticions Aules'!N117="","",'Peticions Aules'!N117)</f>
        <v/>
      </c>
      <c r="O115" s="156" t="str">
        <f>IF('Peticions Aules'!O117="","",'Peticions Aules'!O117)</f>
        <v/>
      </c>
      <c r="Q115" s="160">
        <f t="shared" si="8"/>
        <v>0</v>
      </c>
      <c r="R115" s="154">
        <f xml:space="preserve"> IF(Q115="",0,Calculs!$C$35*Q115)</f>
        <v>0</v>
      </c>
      <c r="S115" s="160">
        <f t="shared" si="9"/>
        <v>0</v>
      </c>
      <c r="T115" s="153" t="str">
        <f t="shared" si="10"/>
        <v/>
      </c>
      <c r="U115" s="153" t="str">
        <f t="shared" si="11"/>
        <v/>
      </c>
      <c r="V115" s="154">
        <f xml:space="preserve">  IF(T115&lt;&gt;"",IF(E115="",0,SUMIF(Calculs!$B$2:$B$19,T115,Calculs!$C$2:$C$19)*E115),0)</f>
        <v>0</v>
      </c>
      <c r="W115" s="160">
        <f t="shared" si="12"/>
        <v>0</v>
      </c>
      <c r="X115" s="154" t="str">
        <f t="shared" si="15"/>
        <v/>
      </c>
      <c r="Y115" s="154">
        <f xml:space="preserve"> IF(X115="", 0,IF(E115="",0, VLOOKUP(X115,Calculs!$B$25:$C$30,2,FALSE)*E115))</f>
        <v>0</v>
      </c>
      <c r="Z115" s="160">
        <f t="shared" si="13"/>
        <v>0</v>
      </c>
      <c r="AA115" s="154">
        <f xml:space="preserve">  IF(Z115="",0,Z115*Calculs!$C$32)</f>
        <v>0</v>
      </c>
      <c r="AC115" s="154">
        <f t="shared" si="14"/>
        <v>0</v>
      </c>
    </row>
    <row r="116" spans="1:29" s="153" customFormat="1" ht="12.75" customHeight="1" x14ac:dyDescent="0.2">
      <c r="A116" s="145" t="str">
        <f>IF('Peticions Aules'!A118="","",'Peticions Aules'!A118)</f>
        <v/>
      </c>
      <c r="B116" s="145" t="str">
        <f>IF('Peticions Aules'!B118="","",'Peticions Aules'!B118)</f>
        <v/>
      </c>
      <c r="C116" s="145" t="str">
        <f>IF('Peticions Aules'!C118="","",'Peticions Aules'!C118)</f>
        <v/>
      </c>
      <c r="D116" s="146" t="str">
        <f>IF('Peticions Aules'!D118="","",'Peticions Aules'!D118)</f>
        <v/>
      </c>
      <c r="E116" s="147" t="str">
        <f>IF('Peticions Aules'!E118="","",'Peticions Aules'!E118)</f>
        <v/>
      </c>
      <c r="F116" s="148" t="str">
        <f>IF('Peticions Aules'!F118="","",'Peticions Aules'!F118)</f>
        <v/>
      </c>
      <c r="G116" s="148" t="str">
        <f>IF('Peticions Aules'!G118="","",'Peticions Aules'!G118)</f>
        <v/>
      </c>
      <c r="H116" s="148" t="str">
        <f>IF('Peticions Aules'!H118="","",'Peticions Aules'!H118)</f>
        <v/>
      </c>
      <c r="I116" s="148" t="str">
        <f>IF('Peticions Aules'!I118="","",'Peticions Aules'!I118)</f>
        <v/>
      </c>
      <c r="J116" s="149" t="str">
        <f>IF('Peticions Aules'!J118="","",'Peticions Aules'!J118)</f>
        <v/>
      </c>
      <c r="K116" s="150" t="str">
        <f>IF('Peticions Aules'!K118="","",'Peticions Aules'!K118)</f>
        <v/>
      </c>
      <c r="L116" s="151" t="str">
        <f>IF('Peticions Aules'!L118="","",'Peticions Aules'!L118)</f>
        <v/>
      </c>
      <c r="M116" s="151" t="str">
        <f>IF('Peticions Aules'!M118="","",'Peticions Aules'!M118)</f>
        <v/>
      </c>
      <c r="N116" s="152" t="str">
        <f>IF('Peticions Aules'!N118="","",'Peticions Aules'!N118)</f>
        <v/>
      </c>
      <c r="O116" s="156" t="str">
        <f>IF('Peticions Aules'!O118="","",'Peticions Aules'!O118)</f>
        <v/>
      </c>
      <c r="Q116" s="160">
        <f t="shared" si="8"/>
        <v>0</v>
      </c>
      <c r="R116" s="154">
        <f xml:space="preserve"> IF(Q116="",0,Calculs!$C$35*Q116)</f>
        <v>0</v>
      </c>
      <c r="S116" s="160">
        <f t="shared" si="9"/>
        <v>0</v>
      </c>
      <c r="T116" s="153" t="str">
        <f t="shared" si="10"/>
        <v/>
      </c>
      <c r="U116" s="153" t="str">
        <f t="shared" si="11"/>
        <v/>
      </c>
      <c r="V116" s="154">
        <f xml:space="preserve">  IF(T116&lt;&gt;"",IF(E116="",0,SUMIF(Calculs!$B$2:$B$19,T116,Calculs!$C$2:$C$19)*E116),0)</f>
        <v>0</v>
      </c>
      <c r="W116" s="160">
        <f t="shared" si="12"/>
        <v>0</v>
      </c>
      <c r="X116" s="154" t="str">
        <f t="shared" si="15"/>
        <v/>
      </c>
      <c r="Y116" s="154">
        <f xml:space="preserve"> IF(X116="", 0,IF(E116="",0, VLOOKUP(X116,Calculs!$B$25:$C$30,2,FALSE)*E116))</f>
        <v>0</v>
      </c>
      <c r="Z116" s="160">
        <f t="shared" si="13"/>
        <v>0</v>
      </c>
      <c r="AA116" s="154">
        <f xml:space="preserve">  IF(Z116="",0,Z116*Calculs!$C$32)</f>
        <v>0</v>
      </c>
      <c r="AC116" s="154">
        <f t="shared" si="14"/>
        <v>0</v>
      </c>
    </row>
    <row r="117" spans="1:29" s="153" customFormat="1" ht="12.75" customHeight="1" x14ac:dyDescent="0.2">
      <c r="A117" s="145" t="str">
        <f>IF('Peticions Aules'!A119="","",'Peticions Aules'!A119)</f>
        <v/>
      </c>
      <c r="B117" s="145" t="str">
        <f>IF('Peticions Aules'!B119="","",'Peticions Aules'!B119)</f>
        <v/>
      </c>
      <c r="C117" s="145" t="str">
        <f>IF('Peticions Aules'!C119="","",'Peticions Aules'!C119)</f>
        <v/>
      </c>
      <c r="D117" s="146" t="str">
        <f>IF('Peticions Aules'!D119="","",'Peticions Aules'!D119)</f>
        <v/>
      </c>
      <c r="E117" s="147" t="str">
        <f>IF('Peticions Aules'!E119="","",'Peticions Aules'!E119)</f>
        <v/>
      </c>
      <c r="F117" s="148" t="str">
        <f>IF('Peticions Aules'!F119="","",'Peticions Aules'!F119)</f>
        <v/>
      </c>
      <c r="G117" s="148" t="str">
        <f>IF('Peticions Aules'!G119="","",'Peticions Aules'!G119)</f>
        <v/>
      </c>
      <c r="H117" s="148" t="str">
        <f>IF('Peticions Aules'!H119="","",'Peticions Aules'!H119)</f>
        <v/>
      </c>
      <c r="I117" s="148" t="str">
        <f>IF('Peticions Aules'!I119="","",'Peticions Aules'!I119)</f>
        <v/>
      </c>
      <c r="J117" s="149" t="str">
        <f>IF('Peticions Aules'!J119="","",'Peticions Aules'!J119)</f>
        <v/>
      </c>
      <c r="K117" s="150" t="str">
        <f>IF('Peticions Aules'!K119="","",'Peticions Aules'!K119)</f>
        <v/>
      </c>
      <c r="L117" s="151" t="str">
        <f>IF('Peticions Aules'!L119="","",'Peticions Aules'!L119)</f>
        <v/>
      </c>
      <c r="M117" s="151" t="str">
        <f>IF('Peticions Aules'!M119="","",'Peticions Aules'!M119)</f>
        <v/>
      </c>
      <c r="N117" s="152" t="str">
        <f>IF('Peticions Aules'!N119="","",'Peticions Aules'!N119)</f>
        <v/>
      </c>
      <c r="O117" s="156" t="str">
        <f>IF('Peticions Aules'!O119="","",'Peticions Aules'!O119)</f>
        <v/>
      </c>
      <c r="Q117" s="160">
        <f t="shared" si="8"/>
        <v>0</v>
      </c>
      <c r="R117" s="154">
        <f xml:space="preserve"> IF(Q117="",0,Calculs!$C$35*Q117)</f>
        <v>0</v>
      </c>
      <c r="S117" s="160">
        <f t="shared" si="9"/>
        <v>0</v>
      </c>
      <c r="T117" s="153" t="str">
        <f t="shared" si="10"/>
        <v/>
      </c>
      <c r="U117" s="153" t="str">
        <f t="shared" si="11"/>
        <v/>
      </c>
      <c r="V117" s="154">
        <f xml:space="preserve">  IF(T117&lt;&gt;"",IF(E117="",0,SUMIF(Calculs!$B$2:$B$19,T117,Calculs!$C$2:$C$19)*E117),0)</f>
        <v>0</v>
      </c>
      <c r="W117" s="160">
        <f t="shared" si="12"/>
        <v>0</v>
      </c>
      <c r="X117" s="154" t="str">
        <f t="shared" si="15"/>
        <v/>
      </c>
      <c r="Y117" s="154">
        <f xml:space="preserve"> IF(X117="", 0,IF(E117="",0, VLOOKUP(X117,Calculs!$B$25:$C$30,2,FALSE)*E117))</f>
        <v>0</v>
      </c>
      <c r="Z117" s="160">
        <f t="shared" si="13"/>
        <v>0</v>
      </c>
      <c r="AA117" s="154">
        <f xml:space="preserve">  IF(Z117="",0,Z117*Calculs!$C$32)</f>
        <v>0</v>
      </c>
      <c r="AC117" s="154">
        <f t="shared" si="14"/>
        <v>0</v>
      </c>
    </row>
    <row r="118" spans="1:29" s="153" customFormat="1" ht="12.75" customHeight="1" x14ac:dyDescent="0.2">
      <c r="A118" s="145" t="str">
        <f>IF('Peticions Aules'!A120="","",'Peticions Aules'!A120)</f>
        <v/>
      </c>
      <c r="B118" s="145" t="str">
        <f>IF('Peticions Aules'!B120="","",'Peticions Aules'!B120)</f>
        <v/>
      </c>
      <c r="C118" s="145" t="str">
        <f>IF('Peticions Aules'!C120="","",'Peticions Aules'!C120)</f>
        <v/>
      </c>
      <c r="D118" s="146" t="str">
        <f>IF('Peticions Aules'!D120="","",'Peticions Aules'!D120)</f>
        <v/>
      </c>
      <c r="E118" s="147" t="str">
        <f>IF('Peticions Aules'!E120="","",'Peticions Aules'!E120)</f>
        <v/>
      </c>
      <c r="F118" s="148" t="str">
        <f>IF('Peticions Aules'!F120="","",'Peticions Aules'!F120)</f>
        <v/>
      </c>
      <c r="G118" s="148" t="str">
        <f>IF('Peticions Aules'!G120="","",'Peticions Aules'!G120)</f>
        <v/>
      </c>
      <c r="H118" s="148" t="str">
        <f>IF('Peticions Aules'!H120="","",'Peticions Aules'!H120)</f>
        <v/>
      </c>
      <c r="I118" s="148" t="str">
        <f>IF('Peticions Aules'!I120="","",'Peticions Aules'!I120)</f>
        <v/>
      </c>
      <c r="J118" s="149" t="str">
        <f>IF('Peticions Aules'!J120="","",'Peticions Aules'!J120)</f>
        <v/>
      </c>
      <c r="K118" s="150" t="str">
        <f>IF('Peticions Aules'!K120="","",'Peticions Aules'!K120)</f>
        <v/>
      </c>
      <c r="L118" s="151" t="str">
        <f>IF('Peticions Aules'!L120="","",'Peticions Aules'!L120)</f>
        <v/>
      </c>
      <c r="M118" s="151" t="str">
        <f>IF('Peticions Aules'!M120="","",'Peticions Aules'!M120)</f>
        <v/>
      </c>
      <c r="N118" s="152" t="str">
        <f>IF('Peticions Aules'!N120="","",'Peticions Aules'!N120)</f>
        <v/>
      </c>
      <c r="O118" s="156" t="str">
        <f>IF('Peticions Aules'!O120="","",'Peticions Aules'!O120)</f>
        <v/>
      </c>
      <c r="Q118" s="160">
        <f t="shared" si="8"/>
        <v>0</v>
      </c>
      <c r="R118" s="154">
        <f xml:space="preserve"> IF(Q118="",0,Calculs!$C$35*Q118)</f>
        <v>0</v>
      </c>
      <c r="S118" s="160">
        <f t="shared" si="9"/>
        <v>0</v>
      </c>
      <c r="T118" s="153" t="str">
        <f t="shared" si="10"/>
        <v/>
      </c>
      <c r="U118" s="153" t="str">
        <f t="shared" si="11"/>
        <v/>
      </c>
      <c r="V118" s="154">
        <f xml:space="preserve">  IF(T118&lt;&gt;"",IF(E118="",0,SUMIF(Calculs!$B$2:$B$19,T118,Calculs!$C$2:$C$19)*E118),0)</f>
        <v>0</v>
      </c>
      <c r="W118" s="160">
        <f t="shared" si="12"/>
        <v>0</v>
      </c>
      <c r="X118" s="154" t="str">
        <f t="shared" si="15"/>
        <v/>
      </c>
      <c r="Y118" s="154">
        <f xml:space="preserve"> IF(X118="", 0,IF(E118="",0, VLOOKUP(X118,Calculs!$B$25:$C$30,2,FALSE)*E118))</f>
        <v>0</v>
      </c>
      <c r="Z118" s="160">
        <f t="shared" si="13"/>
        <v>0</v>
      </c>
      <c r="AA118" s="154">
        <f xml:space="preserve">  IF(Z118="",0,Z118*Calculs!$C$32)</f>
        <v>0</v>
      </c>
      <c r="AC118" s="154">
        <f t="shared" si="14"/>
        <v>0</v>
      </c>
    </row>
    <row r="119" spans="1:29" s="153" customFormat="1" ht="12.75" customHeight="1" x14ac:dyDescent="0.2">
      <c r="A119" s="145" t="str">
        <f>IF('Peticions Aules'!A121="","",'Peticions Aules'!A121)</f>
        <v/>
      </c>
      <c r="B119" s="145" t="str">
        <f>IF('Peticions Aules'!B121="","",'Peticions Aules'!B121)</f>
        <v/>
      </c>
      <c r="C119" s="145" t="str">
        <f>IF('Peticions Aules'!C121="","",'Peticions Aules'!C121)</f>
        <v/>
      </c>
      <c r="D119" s="146" t="str">
        <f>IF('Peticions Aules'!D121="","",'Peticions Aules'!D121)</f>
        <v/>
      </c>
      <c r="E119" s="147" t="str">
        <f>IF('Peticions Aules'!E121="","",'Peticions Aules'!E121)</f>
        <v/>
      </c>
      <c r="F119" s="148" t="str">
        <f>IF('Peticions Aules'!F121="","",'Peticions Aules'!F121)</f>
        <v/>
      </c>
      <c r="G119" s="148" t="str">
        <f>IF('Peticions Aules'!G121="","",'Peticions Aules'!G121)</f>
        <v/>
      </c>
      <c r="H119" s="148" t="str">
        <f>IF('Peticions Aules'!H121="","",'Peticions Aules'!H121)</f>
        <v/>
      </c>
      <c r="I119" s="148" t="str">
        <f>IF('Peticions Aules'!I121="","",'Peticions Aules'!I121)</f>
        <v/>
      </c>
      <c r="J119" s="149" t="str">
        <f>IF('Peticions Aules'!J121="","",'Peticions Aules'!J121)</f>
        <v/>
      </c>
      <c r="K119" s="150" t="str">
        <f>IF('Peticions Aules'!K121="","",'Peticions Aules'!K121)</f>
        <v/>
      </c>
      <c r="L119" s="151" t="str">
        <f>IF('Peticions Aules'!L121="","",'Peticions Aules'!L121)</f>
        <v/>
      </c>
      <c r="M119" s="151" t="str">
        <f>IF('Peticions Aules'!M121="","",'Peticions Aules'!M121)</f>
        <v/>
      </c>
      <c r="N119" s="152" t="str">
        <f>IF('Peticions Aules'!N121="","",'Peticions Aules'!N121)</f>
        <v/>
      </c>
      <c r="O119" s="156" t="str">
        <f>IF('Peticions Aules'!O121="","",'Peticions Aules'!O121)</f>
        <v/>
      </c>
      <c r="Q119" s="160">
        <f t="shared" si="8"/>
        <v>0</v>
      </c>
      <c r="R119" s="154">
        <f xml:space="preserve"> IF(Q119="",0,Calculs!$C$35*Q119)</f>
        <v>0</v>
      </c>
      <c r="S119" s="160">
        <f t="shared" si="9"/>
        <v>0</v>
      </c>
      <c r="T119" s="153" t="str">
        <f t="shared" si="10"/>
        <v/>
      </c>
      <c r="U119" s="153" t="str">
        <f t="shared" si="11"/>
        <v/>
      </c>
      <c r="V119" s="154">
        <f xml:space="preserve">  IF(T119&lt;&gt;"",IF(E119="",0,SUMIF(Calculs!$B$2:$B$19,T119,Calculs!$C$2:$C$19)*E119),0)</f>
        <v>0</v>
      </c>
      <c r="W119" s="160">
        <f t="shared" si="12"/>
        <v>0</v>
      </c>
      <c r="X119" s="154" t="str">
        <f t="shared" si="15"/>
        <v/>
      </c>
      <c r="Y119" s="154">
        <f xml:space="preserve"> IF(X119="", 0,IF(E119="",0, VLOOKUP(X119,Calculs!$B$25:$C$30,2,FALSE)*E119))</f>
        <v>0</v>
      </c>
      <c r="Z119" s="160">
        <f t="shared" si="13"/>
        <v>0</v>
      </c>
      <c r="AA119" s="154">
        <f xml:space="preserve">  IF(Z119="",0,Z119*Calculs!$C$32)</f>
        <v>0</v>
      </c>
      <c r="AC119" s="154">
        <f t="shared" si="14"/>
        <v>0</v>
      </c>
    </row>
    <row r="120" spans="1:29" s="153" customFormat="1" ht="12.75" customHeight="1" x14ac:dyDescent="0.2">
      <c r="A120" s="145" t="str">
        <f>IF('Peticions Aules'!A122="","",'Peticions Aules'!A122)</f>
        <v/>
      </c>
      <c r="B120" s="145" t="str">
        <f>IF('Peticions Aules'!B122="","",'Peticions Aules'!B122)</f>
        <v/>
      </c>
      <c r="C120" s="145" t="str">
        <f>IF('Peticions Aules'!C122="","",'Peticions Aules'!C122)</f>
        <v/>
      </c>
      <c r="D120" s="146" t="str">
        <f>IF('Peticions Aules'!D122="","",'Peticions Aules'!D122)</f>
        <v/>
      </c>
      <c r="E120" s="147" t="str">
        <f>IF('Peticions Aules'!E122="","",'Peticions Aules'!E122)</f>
        <v/>
      </c>
      <c r="F120" s="148" t="str">
        <f>IF('Peticions Aules'!F122="","",'Peticions Aules'!F122)</f>
        <v/>
      </c>
      <c r="G120" s="148" t="str">
        <f>IF('Peticions Aules'!G122="","",'Peticions Aules'!G122)</f>
        <v/>
      </c>
      <c r="H120" s="148" t="str">
        <f>IF('Peticions Aules'!H122="","",'Peticions Aules'!H122)</f>
        <v/>
      </c>
      <c r="I120" s="148" t="str">
        <f>IF('Peticions Aules'!I122="","",'Peticions Aules'!I122)</f>
        <v/>
      </c>
      <c r="J120" s="149" t="str">
        <f>IF('Peticions Aules'!J122="","",'Peticions Aules'!J122)</f>
        <v/>
      </c>
      <c r="K120" s="150" t="str">
        <f>IF('Peticions Aules'!K122="","",'Peticions Aules'!K122)</f>
        <v/>
      </c>
      <c r="L120" s="151" t="str">
        <f>IF('Peticions Aules'!L122="","",'Peticions Aules'!L122)</f>
        <v/>
      </c>
      <c r="M120" s="151" t="str">
        <f>IF('Peticions Aules'!M122="","",'Peticions Aules'!M122)</f>
        <v/>
      </c>
      <c r="N120" s="152" t="str">
        <f>IF('Peticions Aules'!N122="","",'Peticions Aules'!N122)</f>
        <v/>
      </c>
      <c r="O120" s="156" t="str">
        <f>IF('Peticions Aules'!O122="","",'Peticions Aules'!O122)</f>
        <v/>
      </c>
      <c r="Q120" s="160">
        <f t="shared" si="8"/>
        <v>0</v>
      </c>
      <c r="R120" s="154">
        <f xml:space="preserve"> IF(Q120="",0,Calculs!$C$35*Q120)</f>
        <v>0</v>
      </c>
      <c r="S120" s="160">
        <f t="shared" si="9"/>
        <v>0</v>
      </c>
      <c r="T120" s="153" t="str">
        <f t="shared" si="10"/>
        <v/>
      </c>
      <c r="U120" s="153" t="str">
        <f t="shared" si="11"/>
        <v/>
      </c>
      <c r="V120" s="154">
        <f xml:space="preserve">  IF(T120&lt;&gt;"",IF(E120="",0,SUMIF(Calculs!$B$2:$B$19,T120,Calculs!$C$2:$C$19)*E120),0)</f>
        <v>0</v>
      </c>
      <c r="W120" s="160">
        <f t="shared" si="12"/>
        <v>0</v>
      </c>
      <c r="X120" s="154" t="str">
        <f t="shared" si="15"/>
        <v/>
      </c>
      <c r="Y120" s="154">
        <f xml:space="preserve"> IF(X120="", 0,IF(E120="",0, VLOOKUP(X120,Calculs!$B$25:$C$30,2,FALSE)*E120))</f>
        <v>0</v>
      </c>
      <c r="Z120" s="160">
        <f t="shared" si="13"/>
        <v>0</v>
      </c>
      <c r="AA120" s="154">
        <f xml:space="preserve">  IF(Z120="",0,Z120*Calculs!$C$32)</f>
        <v>0</v>
      </c>
      <c r="AC120" s="154">
        <f t="shared" si="14"/>
        <v>0</v>
      </c>
    </row>
    <row r="121" spans="1:29" s="153" customFormat="1" ht="12.75" customHeight="1" x14ac:dyDescent="0.2">
      <c r="A121" s="145" t="str">
        <f>IF('Peticions Aules'!A123="","",'Peticions Aules'!A123)</f>
        <v/>
      </c>
      <c r="B121" s="145" t="str">
        <f>IF('Peticions Aules'!B123="","",'Peticions Aules'!B123)</f>
        <v/>
      </c>
      <c r="C121" s="145" t="str">
        <f>IF('Peticions Aules'!C123="","",'Peticions Aules'!C123)</f>
        <v/>
      </c>
      <c r="D121" s="146" t="str">
        <f>IF('Peticions Aules'!D123="","",'Peticions Aules'!D123)</f>
        <v/>
      </c>
      <c r="E121" s="147" t="str">
        <f>IF('Peticions Aules'!E123="","",'Peticions Aules'!E123)</f>
        <v/>
      </c>
      <c r="F121" s="148" t="str">
        <f>IF('Peticions Aules'!F123="","",'Peticions Aules'!F123)</f>
        <v/>
      </c>
      <c r="G121" s="148" t="str">
        <f>IF('Peticions Aules'!G123="","",'Peticions Aules'!G123)</f>
        <v/>
      </c>
      <c r="H121" s="148" t="str">
        <f>IF('Peticions Aules'!H123="","",'Peticions Aules'!H123)</f>
        <v/>
      </c>
      <c r="I121" s="148" t="str">
        <f>IF('Peticions Aules'!I123="","",'Peticions Aules'!I123)</f>
        <v/>
      </c>
      <c r="J121" s="149" t="str">
        <f>IF('Peticions Aules'!J123="","",'Peticions Aules'!J123)</f>
        <v/>
      </c>
      <c r="K121" s="150" t="str">
        <f>IF('Peticions Aules'!K123="","",'Peticions Aules'!K123)</f>
        <v/>
      </c>
      <c r="L121" s="151" t="str">
        <f>IF('Peticions Aules'!L123="","",'Peticions Aules'!L123)</f>
        <v/>
      </c>
      <c r="M121" s="151" t="str">
        <f>IF('Peticions Aules'!M123="","",'Peticions Aules'!M123)</f>
        <v/>
      </c>
      <c r="N121" s="152" t="str">
        <f>IF('Peticions Aules'!N123="","",'Peticions Aules'!N123)</f>
        <v/>
      </c>
      <c r="O121" s="156" t="str">
        <f>IF('Peticions Aules'!O123="","",'Peticions Aules'!O123)</f>
        <v/>
      </c>
      <c r="Q121" s="160">
        <f t="shared" si="8"/>
        <v>0</v>
      </c>
      <c r="R121" s="154">
        <f xml:space="preserve"> IF(Q121="",0,Calculs!$C$35*Q121)</f>
        <v>0</v>
      </c>
      <c r="S121" s="160">
        <f t="shared" si="9"/>
        <v>0</v>
      </c>
      <c r="T121" s="153" t="str">
        <f t="shared" si="10"/>
        <v/>
      </c>
      <c r="U121" s="153" t="str">
        <f t="shared" si="11"/>
        <v/>
      </c>
      <c r="V121" s="154">
        <f xml:space="preserve">  IF(T121&lt;&gt;"",IF(E121="",0,SUMIF(Calculs!$B$2:$B$19,T121,Calculs!$C$2:$C$19)*E121),0)</f>
        <v>0</v>
      </c>
      <c r="W121" s="160">
        <f t="shared" si="12"/>
        <v>0</v>
      </c>
      <c r="X121" s="154" t="str">
        <f t="shared" si="15"/>
        <v/>
      </c>
      <c r="Y121" s="154">
        <f xml:space="preserve"> IF(X121="", 0,IF(E121="",0, VLOOKUP(X121,Calculs!$B$25:$C$30,2,FALSE)*E121))</f>
        <v>0</v>
      </c>
      <c r="Z121" s="160">
        <f t="shared" si="13"/>
        <v>0</v>
      </c>
      <c r="AA121" s="154">
        <f xml:space="preserve">  IF(Z121="",0,Z121*Calculs!$C$32)</f>
        <v>0</v>
      </c>
      <c r="AC121" s="154">
        <f t="shared" si="14"/>
        <v>0</v>
      </c>
    </row>
    <row r="122" spans="1:29" s="153" customFormat="1" ht="12.75" customHeight="1" x14ac:dyDescent="0.2">
      <c r="A122" s="145" t="str">
        <f>IF('Peticions Aules'!A124="","",'Peticions Aules'!A124)</f>
        <v/>
      </c>
      <c r="B122" s="145" t="str">
        <f>IF('Peticions Aules'!B124="","",'Peticions Aules'!B124)</f>
        <v/>
      </c>
      <c r="C122" s="145" t="str">
        <f>IF('Peticions Aules'!C124="","",'Peticions Aules'!C124)</f>
        <v/>
      </c>
      <c r="D122" s="146" t="str">
        <f>IF('Peticions Aules'!D124="","",'Peticions Aules'!D124)</f>
        <v/>
      </c>
      <c r="E122" s="147" t="str">
        <f>IF('Peticions Aules'!E124="","",'Peticions Aules'!E124)</f>
        <v/>
      </c>
      <c r="F122" s="148" t="str">
        <f>IF('Peticions Aules'!F124="","",'Peticions Aules'!F124)</f>
        <v/>
      </c>
      <c r="G122" s="148" t="str">
        <f>IF('Peticions Aules'!G124="","",'Peticions Aules'!G124)</f>
        <v/>
      </c>
      <c r="H122" s="148" t="str">
        <f>IF('Peticions Aules'!H124="","",'Peticions Aules'!H124)</f>
        <v/>
      </c>
      <c r="I122" s="148" t="str">
        <f>IF('Peticions Aules'!I124="","",'Peticions Aules'!I124)</f>
        <v/>
      </c>
      <c r="J122" s="149" t="str">
        <f>IF('Peticions Aules'!J124="","",'Peticions Aules'!J124)</f>
        <v/>
      </c>
      <c r="K122" s="150" t="str">
        <f>IF('Peticions Aules'!K124="","",'Peticions Aules'!K124)</f>
        <v/>
      </c>
      <c r="L122" s="151" t="str">
        <f>IF('Peticions Aules'!L124="","",'Peticions Aules'!L124)</f>
        <v/>
      </c>
      <c r="M122" s="151" t="str">
        <f>IF('Peticions Aules'!M124="","",'Peticions Aules'!M124)</f>
        <v/>
      </c>
      <c r="N122" s="152" t="str">
        <f>IF('Peticions Aules'!N124="","",'Peticions Aules'!N124)</f>
        <v/>
      </c>
      <c r="O122" s="156" t="str">
        <f>IF('Peticions Aules'!O124="","",'Peticions Aules'!O124)</f>
        <v/>
      </c>
      <c r="Q122" s="160">
        <f t="shared" si="8"/>
        <v>0</v>
      </c>
      <c r="R122" s="154">
        <f xml:space="preserve"> IF(Q122="",0,Calculs!$C$35*Q122)</f>
        <v>0</v>
      </c>
      <c r="S122" s="160">
        <f t="shared" si="9"/>
        <v>0</v>
      </c>
      <c r="T122" s="153" t="str">
        <f t="shared" si="10"/>
        <v/>
      </c>
      <c r="U122" s="153" t="str">
        <f t="shared" si="11"/>
        <v/>
      </c>
      <c r="V122" s="154">
        <f xml:space="preserve">  IF(T122&lt;&gt;"",IF(E122="",0,SUMIF(Calculs!$B$2:$B$19,T122,Calculs!$C$2:$C$19)*E122),0)</f>
        <v>0</v>
      </c>
      <c r="W122" s="160">
        <f t="shared" si="12"/>
        <v>0</v>
      </c>
      <c r="X122" s="154" t="str">
        <f t="shared" si="15"/>
        <v/>
      </c>
      <c r="Y122" s="154">
        <f xml:space="preserve"> IF(X122="", 0,IF(E122="",0, VLOOKUP(X122,Calculs!$B$25:$C$30,2,FALSE)*E122))</f>
        <v>0</v>
      </c>
      <c r="Z122" s="160">
        <f t="shared" si="13"/>
        <v>0</v>
      </c>
      <c r="AA122" s="154">
        <f xml:space="preserve">  IF(Z122="",0,Z122*Calculs!$C$32)</f>
        <v>0</v>
      </c>
      <c r="AC122" s="154">
        <f t="shared" si="14"/>
        <v>0</v>
      </c>
    </row>
    <row r="123" spans="1:29" s="153" customFormat="1" ht="12.75" customHeight="1" x14ac:dyDescent="0.2">
      <c r="A123" s="145" t="str">
        <f>IF('Peticions Aules'!A125="","",'Peticions Aules'!A125)</f>
        <v/>
      </c>
      <c r="B123" s="145" t="str">
        <f>IF('Peticions Aules'!B125="","",'Peticions Aules'!B125)</f>
        <v/>
      </c>
      <c r="C123" s="145" t="str">
        <f>IF('Peticions Aules'!C125="","",'Peticions Aules'!C125)</f>
        <v/>
      </c>
      <c r="D123" s="146" t="str">
        <f>IF('Peticions Aules'!D125="","",'Peticions Aules'!D125)</f>
        <v/>
      </c>
      <c r="E123" s="147" t="str">
        <f>IF('Peticions Aules'!E125="","",'Peticions Aules'!E125)</f>
        <v/>
      </c>
      <c r="F123" s="148" t="str">
        <f>IF('Peticions Aules'!F125="","",'Peticions Aules'!F125)</f>
        <v/>
      </c>
      <c r="G123" s="148" t="str">
        <f>IF('Peticions Aules'!G125="","",'Peticions Aules'!G125)</f>
        <v/>
      </c>
      <c r="H123" s="148" t="str">
        <f>IF('Peticions Aules'!H125="","",'Peticions Aules'!H125)</f>
        <v/>
      </c>
      <c r="I123" s="148" t="str">
        <f>IF('Peticions Aules'!I125="","",'Peticions Aules'!I125)</f>
        <v/>
      </c>
      <c r="J123" s="149" t="str">
        <f>IF('Peticions Aules'!J125="","",'Peticions Aules'!J125)</f>
        <v/>
      </c>
      <c r="K123" s="150" t="str">
        <f>IF('Peticions Aules'!K125="","",'Peticions Aules'!K125)</f>
        <v/>
      </c>
      <c r="L123" s="151" t="str">
        <f>IF('Peticions Aules'!L125="","",'Peticions Aules'!L125)</f>
        <v/>
      </c>
      <c r="M123" s="151" t="str">
        <f>IF('Peticions Aules'!M125="","",'Peticions Aules'!M125)</f>
        <v/>
      </c>
      <c r="N123" s="152" t="str">
        <f>IF('Peticions Aules'!N125="","",'Peticions Aules'!N125)</f>
        <v/>
      </c>
      <c r="O123" s="156" t="str">
        <f>IF('Peticions Aules'!O125="","",'Peticions Aules'!O125)</f>
        <v/>
      </c>
      <c r="Q123" s="160">
        <f t="shared" si="8"/>
        <v>0</v>
      </c>
      <c r="R123" s="154">
        <f xml:space="preserve"> IF(Q123="",0,Calculs!$C$35*Q123)</f>
        <v>0</v>
      </c>
      <c r="S123" s="160">
        <f t="shared" si="9"/>
        <v>0</v>
      </c>
      <c r="T123" s="153" t="str">
        <f t="shared" si="10"/>
        <v/>
      </c>
      <c r="U123" s="153" t="str">
        <f t="shared" si="11"/>
        <v/>
      </c>
      <c r="V123" s="154">
        <f xml:space="preserve">  IF(T123&lt;&gt;"",IF(E123="",0,SUMIF(Calculs!$B$2:$B$19,T123,Calculs!$C$2:$C$19)*E123),0)</f>
        <v>0</v>
      </c>
      <c r="W123" s="160">
        <f t="shared" si="12"/>
        <v>0</v>
      </c>
      <c r="X123" s="154" t="str">
        <f t="shared" si="15"/>
        <v/>
      </c>
      <c r="Y123" s="154">
        <f xml:space="preserve"> IF(X123="", 0,IF(E123="",0, VLOOKUP(X123,Calculs!$B$25:$C$30,2,FALSE)*E123))</f>
        <v>0</v>
      </c>
      <c r="Z123" s="160">
        <f t="shared" si="13"/>
        <v>0</v>
      </c>
      <c r="AA123" s="154">
        <f xml:space="preserve">  IF(Z123="",0,Z123*Calculs!$C$32)</f>
        <v>0</v>
      </c>
      <c r="AC123" s="154">
        <f t="shared" si="14"/>
        <v>0</v>
      </c>
    </row>
    <row r="124" spans="1:29" s="153" customFormat="1" ht="12.75" customHeight="1" x14ac:dyDescent="0.2">
      <c r="A124" s="145" t="str">
        <f>IF('Peticions Aules'!A126="","",'Peticions Aules'!A126)</f>
        <v/>
      </c>
      <c r="B124" s="145" t="str">
        <f>IF('Peticions Aules'!B126="","",'Peticions Aules'!B126)</f>
        <v/>
      </c>
      <c r="C124" s="145" t="str">
        <f>IF('Peticions Aules'!C126="","",'Peticions Aules'!C126)</f>
        <v/>
      </c>
      <c r="D124" s="146" t="str">
        <f>IF('Peticions Aules'!D126="","",'Peticions Aules'!D126)</f>
        <v/>
      </c>
      <c r="E124" s="147" t="str">
        <f>IF('Peticions Aules'!E126="","",'Peticions Aules'!E126)</f>
        <v/>
      </c>
      <c r="F124" s="148" t="str">
        <f>IF('Peticions Aules'!F126="","",'Peticions Aules'!F126)</f>
        <v/>
      </c>
      <c r="G124" s="148" t="str">
        <f>IF('Peticions Aules'!G126="","",'Peticions Aules'!G126)</f>
        <v/>
      </c>
      <c r="H124" s="148" t="str">
        <f>IF('Peticions Aules'!H126="","",'Peticions Aules'!H126)</f>
        <v/>
      </c>
      <c r="I124" s="148" t="str">
        <f>IF('Peticions Aules'!I126="","",'Peticions Aules'!I126)</f>
        <v/>
      </c>
      <c r="J124" s="149" t="str">
        <f>IF('Peticions Aules'!J126="","",'Peticions Aules'!J126)</f>
        <v/>
      </c>
      <c r="K124" s="150" t="str">
        <f>IF('Peticions Aules'!K126="","",'Peticions Aules'!K126)</f>
        <v/>
      </c>
      <c r="L124" s="151" t="str">
        <f>IF('Peticions Aules'!L126="","",'Peticions Aules'!L126)</f>
        <v/>
      </c>
      <c r="M124" s="151" t="str">
        <f>IF('Peticions Aules'!M126="","",'Peticions Aules'!M126)</f>
        <v/>
      </c>
      <c r="N124" s="152" t="str">
        <f>IF('Peticions Aules'!N126="","",'Peticions Aules'!N126)</f>
        <v/>
      </c>
      <c r="O124" s="156" t="str">
        <f>IF('Peticions Aules'!O126="","",'Peticions Aules'!O126)</f>
        <v/>
      </c>
      <c r="Q124" s="160">
        <f t="shared" si="8"/>
        <v>0</v>
      </c>
      <c r="R124" s="154">
        <f xml:space="preserve"> IF(Q124="",0,Calculs!$C$35*Q124)</f>
        <v>0</v>
      </c>
      <c r="S124" s="160">
        <f t="shared" si="9"/>
        <v>0</v>
      </c>
      <c r="T124" s="153" t="str">
        <f t="shared" si="10"/>
        <v/>
      </c>
      <c r="U124" s="153" t="str">
        <f t="shared" si="11"/>
        <v/>
      </c>
      <c r="V124" s="154">
        <f xml:space="preserve">  IF(T124&lt;&gt;"",IF(E124="",0,SUMIF(Calculs!$B$2:$B$19,T124,Calculs!$C$2:$C$19)*E124),0)</f>
        <v>0</v>
      </c>
      <c r="W124" s="160">
        <f t="shared" si="12"/>
        <v>0</v>
      </c>
      <c r="X124" s="154" t="str">
        <f t="shared" si="15"/>
        <v/>
      </c>
      <c r="Y124" s="154">
        <f xml:space="preserve"> IF(X124="", 0,IF(E124="",0, VLOOKUP(X124,Calculs!$B$25:$C$30,2,FALSE)*E124))</f>
        <v>0</v>
      </c>
      <c r="Z124" s="160">
        <f t="shared" si="13"/>
        <v>0</v>
      </c>
      <c r="AA124" s="154">
        <f xml:space="preserve">  IF(Z124="",0,Z124*Calculs!$C$32)</f>
        <v>0</v>
      </c>
      <c r="AC124" s="154">
        <f t="shared" si="14"/>
        <v>0</v>
      </c>
    </row>
    <row r="125" spans="1:29" s="153" customFormat="1" ht="12.75" customHeight="1" x14ac:dyDescent="0.2">
      <c r="A125" s="145" t="str">
        <f>IF('Peticions Aules'!A127="","",'Peticions Aules'!A127)</f>
        <v/>
      </c>
      <c r="B125" s="145" t="str">
        <f>IF('Peticions Aules'!B127="","",'Peticions Aules'!B127)</f>
        <v/>
      </c>
      <c r="C125" s="145" t="str">
        <f>IF('Peticions Aules'!C127="","",'Peticions Aules'!C127)</f>
        <v/>
      </c>
      <c r="D125" s="146" t="str">
        <f>IF('Peticions Aules'!D127="","",'Peticions Aules'!D127)</f>
        <v/>
      </c>
      <c r="E125" s="147" t="str">
        <f>IF('Peticions Aules'!E127="","",'Peticions Aules'!E127)</f>
        <v/>
      </c>
      <c r="F125" s="148" t="str">
        <f>IF('Peticions Aules'!F127="","",'Peticions Aules'!F127)</f>
        <v/>
      </c>
      <c r="G125" s="148" t="str">
        <f>IF('Peticions Aules'!G127="","",'Peticions Aules'!G127)</f>
        <v/>
      </c>
      <c r="H125" s="148" t="str">
        <f>IF('Peticions Aules'!H127="","",'Peticions Aules'!H127)</f>
        <v/>
      </c>
      <c r="I125" s="148" t="str">
        <f>IF('Peticions Aules'!I127="","",'Peticions Aules'!I127)</f>
        <v/>
      </c>
      <c r="J125" s="149" t="str">
        <f>IF('Peticions Aules'!J127="","",'Peticions Aules'!J127)</f>
        <v/>
      </c>
      <c r="K125" s="150" t="str">
        <f>IF('Peticions Aules'!K127="","",'Peticions Aules'!K127)</f>
        <v/>
      </c>
      <c r="L125" s="151" t="str">
        <f>IF('Peticions Aules'!L127="","",'Peticions Aules'!L127)</f>
        <v/>
      </c>
      <c r="M125" s="151" t="str">
        <f>IF('Peticions Aules'!M127="","",'Peticions Aules'!M127)</f>
        <v/>
      </c>
      <c r="N125" s="152" t="str">
        <f>IF('Peticions Aules'!N127="","",'Peticions Aules'!N127)</f>
        <v/>
      </c>
      <c r="O125" s="156" t="str">
        <f>IF('Peticions Aules'!O127="","",'Peticions Aules'!O127)</f>
        <v/>
      </c>
      <c r="Q125" s="160">
        <f t="shared" si="8"/>
        <v>0</v>
      </c>
      <c r="R125" s="154">
        <f xml:space="preserve"> IF(Q125="",0,Calculs!$C$35*Q125)</f>
        <v>0</v>
      </c>
      <c r="S125" s="160">
        <f t="shared" si="9"/>
        <v>0</v>
      </c>
      <c r="T125" s="153" t="str">
        <f t="shared" si="10"/>
        <v/>
      </c>
      <c r="U125" s="153" t="str">
        <f t="shared" si="11"/>
        <v/>
      </c>
      <c r="V125" s="154">
        <f xml:space="preserve">  IF(T125&lt;&gt;"",IF(E125="",0,SUMIF(Calculs!$B$2:$B$19,T125,Calculs!$C$2:$C$19)*E125),0)</f>
        <v>0</v>
      </c>
      <c r="W125" s="160">
        <f t="shared" si="12"/>
        <v>0</v>
      </c>
      <c r="X125" s="154" t="str">
        <f t="shared" si="15"/>
        <v/>
      </c>
      <c r="Y125" s="154">
        <f xml:space="preserve"> IF(X125="", 0,IF(E125="",0, VLOOKUP(X125,Calculs!$B$25:$C$30,2,FALSE)*E125))</f>
        <v>0</v>
      </c>
      <c r="Z125" s="160">
        <f t="shared" si="13"/>
        <v>0</v>
      </c>
      <c r="AA125" s="154">
        <f xml:space="preserve">  IF(Z125="",0,Z125*Calculs!$C$32)</f>
        <v>0</v>
      </c>
      <c r="AC125" s="154">
        <f t="shared" si="14"/>
        <v>0</v>
      </c>
    </row>
    <row r="126" spans="1:29" s="153" customFormat="1" ht="12.75" customHeight="1" x14ac:dyDescent="0.2">
      <c r="A126" s="145" t="str">
        <f>IF('Peticions Aules'!A128="","",'Peticions Aules'!A128)</f>
        <v/>
      </c>
      <c r="B126" s="145" t="str">
        <f>IF('Peticions Aules'!B128="","",'Peticions Aules'!B128)</f>
        <v/>
      </c>
      <c r="C126" s="145" t="str">
        <f>IF('Peticions Aules'!C128="","",'Peticions Aules'!C128)</f>
        <v/>
      </c>
      <c r="D126" s="146" t="str">
        <f>IF('Peticions Aules'!D128="","",'Peticions Aules'!D128)</f>
        <v/>
      </c>
      <c r="E126" s="147" t="str">
        <f>IF('Peticions Aules'!E128="","",'Peticions Aules'!E128)</f>
        <v/>
      </c>
      <c r="F126" s="148" t="str">
        <f>IF('Peticions Aules'!F128="","",'Peticions Aules'!F128)</f>
        <v/>
      </c>
      <c r="G126" s="148" t="str">
        <f>IF('Peticions Aules'!G128="","",'Peticions Aules'!G128)</f>
        <v/>
      </c>
      <c r="H126" s="148" t="str">
        <f>IF('Peticions Aules'!H128="","",'Peticions Aules'!H128)</f>
        <v/>
      </c>
      <c r="I126" s="148" t="str">
        <f>IF('Peticions Aules'!I128="","",'Peticions Aules'!I128)</f>
        <v/>
      </c>
      <c r="J126" s="149" t="str">
        <f>IF('Peticions Aules'!J128="","",'Peticions Aules'!J128)</f>
        <v/>
      </c>
      <c r="K126" s="150" t="str">
        <f>IF('Peticions Aules'!K128="","",'Peticions Aules'!K128)</f>
        <v/>
      </c>
      <c r="L126" s="151" t="str">
        <f>IF('Peticions Aules'!L128="","",'Peticions Aules'!L128)</f>
        <v/>
      </c>
      <c r="M126" s="151" t="str">
        <f>IF('Peticions Aules'!M128="","",'Peticions Aules'!M128)</f>
        <v/>
      </c>
      <c r="N126" s="152" t="str">
        <f>IF('Peticions Aules'!N128="","",'Peticions Aules'!N128)</f>
        <v/>
      </c>
      <c r="O126" s="156" t="str">
        <f>IF('Peticions Aules'!O128="","",'Peticions Aules'!O128)</f>
        <v/>
      </c>
      <c r="Q126" s="160">
        <f t="shared" si="8"/>
        <v>0</v>
      </c>
      <c r="R126" s="154">
        <f xml:space="preserve"> IF(Q126="",0,Calculs!$C$35*Q126)</f>
        <v>0</v>
      </c>
      <c r="S126" s="160">
        <f t="shared" si="9"/>
        <v>0</v>
      </c>
      <c r="T126" s="153" t="str">
        <f t="shared" si="10"/>
        <v/>
      </c>
      <c r="U126" s="153" t="str">
        <f t="shared" si="11"/>
        <v/>
      </c>
      <c r="V126" s="154">
        <f xml:space="preserve">  IF(T126&lt;&gt;"",IF(E126="",0,SUMIF(Calculs!$B$2:$B$19,T126,Calculs!$C$2:$C$19)*E126),0)</f>
        <v>0</v>
      </c>
      <c r="W126" s="160">
        <f t="shared" si="12"/>
        <v>0</v>
      </c>
      <c r="X126" s="154" t="str">
        <f t="shared" si="15"/>
        <v/>
      </c>
      <c r="Y126" s="154">
        <f xml:space="preserve"> IF(X126="", 0,IF(E126="",0, VLOOKUP(X126,Calculs!$B$25:$C$30,2,FALSE)*E126))</f>
        <v>0</v>
      </c>
      <c r="Z126" s="160">
        <f t="shared" si="13"/>
        <v>0</v>
      </c>
      <c r="AA126" s="154">
        <f xml:space="preserve">  IF(Z126="",0,Z126*Calculs!$C$32)</f>
        <v>0</v>
      </c>
      <c r="AC126" s="154">
        <f t="shared" si="14"/>
        <v>0</v>
      </c>
    </row>
    <row r="127" spans="1:29" s="153" customFormat="1" ht="12.75" customHeight="1" x14ac:dyDescent="0.2">
      <c r="A127" s="145" t="str">
        <f>IF('Peticions Aules'!A129="","",'Peticions Aules'!A129)</f>
        <v/>
      </c>
      <c r="B127" s="145" t="str">
        <f>IF('Peticions Aules'!B129="","",'Peticions Aules'!B129)</f>
        <v/>
      </c>
      <c r="C127" s="145" t="str">
        <f>IF('Peticions Aules'!C129="","",'Peticions Aules'!C129)</f>
        <v/>
      </c>
      <c r="D127" s="146" t="str">
        <f>IF('Peticions Aules'!D129="","",'Peticions Aules'!D129)</f>
        <v/>
      </c>
      <c r="E127" s="147" t="str">
        <f>IF('Peticions Aules'!E129="","",'Peticions Aules'!E129)</f>
        <v/>
      </c>
      <c r="F127" s="148" t="str">
        <f>IF('Peticions Aules'!F129="","",'Peticions Aules'!F129)</f>
        <v/>
      </c>
      <c r="G127" s="148" t="str">
        <f>IF('Peticions Aules'!G129="","",'Peticions Aules'!G129)</f>
        <v/>
      </c>
      <c r="H127" s="148" t="str">
        <f>IF('Peticions Aules'!H129="","",'Peticions Aules'!H129)</f>
        <v/>
      </c>
      <c r="I127" s="148" t="str">
        <f>IF('Peticions Aules'!I129="","",'Peticions Aules'!I129)</f>
        <v/>
      </c>
      <c r="J127" s="149" t="str">
        <f>IF('Peticions Aules'!J129="","",'Peticions Aules'!J129)</f>
        <v/>
      </c>
      <c r="K127" s="150" t="str">
        <f>IF('Peticions Aules'!K129="","",'Peticions Aules'!K129)</f>
        <v/>
      </c>
      <c r="L127" s="151" t="str">
        <f>IF('Peticions Aules'!L129="","",'Peticions Aules'!L129)</f>
        <v/>
      </c>
      <c r="M127" s="151" t="str">
        <f>IF('Peticions Aules'!M129="","",'Peticions Aules'!M129)</f>
        <v/>
      </c>
      <c r="N127" s="152" t="str">
        <f>IF('Peticions Aules'!N129="","",'Peticions Aules'!N129)</f>
        <v/>
      </c>
      <c r="O127" s="156" t="str">
        <f>IF('Peticions Aules'!O129="","",'Peticions Aules'!O129)</f>
        <v/>
      </c>
      <c r="Q127" s="160">
        <f t="shared" si="8"/>
        <v>0</v>
      </c>
      <c r="R127" s="154">
        <f xml:space="preserve"> IF(Q127="",0,Calculs!$C$35*Q127)</f>
        <v>0</v>
      </c>
      <c r="S127" s="160">
        <f t="shared" si="9"/>
        <v>0</v>
      </c>
      <c r="T127" s="153" t="str">
        <f t="shared" si="10"/>
        <v/>
      </c>
      <c r="U127" s="153" t="str">
        <f t="shared" si="11"/>
        <v/>
      </c>
      <c r="V127" s="154">
        <f xml:space="preserve">  IF(T127&lt;&gt;"",IF(E127="",0,SUMIF(Calculs!$B$2:$B$19,T127,Calculs!$C$2:$C$19)*E127),0)</f>
        <v>0</v>
      </c>
      <c r="W127" s="160">
        <f t="shared" si="12"/>
        <v>0</v>
      </c>
      <c r="X127" s="154" t="str">
        <f t="shared" si="15"/>
        <v/>
      </c>
      <c r="Y127" s="154">
        <f xml:space="preserve"> IF(X127="", 0,IF(E127="",0, VLOOKUP(X127,Calculs!$B$25:$C$30,2,FALSE)*E127))</f>
        <v>0</v>
      </c>
      <c r="Z127" s="160">
        <f t="shared" si="13"/>
        <v>0</v>
      </c>
      <c r="AA127" s="154">
        <f xml:space="preserve">  IF(Z127="",0,Z127*Calculs!$C$32)</f>
        <v>0</v>
      </c>
      <c r="AC127" s="154">
        <f t="shared" si="14"/>
        <v>0</v>
      </c>
    </row>
    <row r="128" spans="1:29" s="153" customFormat="1" ht="12.75" customHeight="1" x14ac:dyDescent="0.2">
      <c r="A128" s="145" t="str">
        <f>IF('Peticions Aules'!A130="","",'Peticions Aules'!A130)</f>
        <v/>
      </c>
      <c r="B128" s="145" t="str">
        <f>IF('Peticions Aules'!B130="","",'Peticions Aules'!B130)</f>
        <v/>
      </c>
      <c r="C128" s="145" t="str">
        <f>IF('Peticions Aules'!C130="","",'Peticions Aules'!C130)</f>
        <v/>
      </c>
      <c r="D128" s="146" t="str">
        <f>IF('Peticions Aules'!D130="","",'Peticions Aules'!D130)</f>
        <v/>
      </c>
      <c r="E128" s="147" t="str">
        <f>IF('Peticions Aules'!E130="","",'Peticions Aules'!E130)</f>
        <v/>
      </c>
      <c r="F128" s="148" t="str">
        <f>IF('Peticions Aules'!F130="","",'Peticions Aules'!F130)</f>
        <v/>
      </c>
      <c r="G128" s="148" t="str">
        <f>IF('Peticions Aules'!G130="","",'Peticions Aules'!G130)</f>
        <v/>
      </c>
      <c r="H128" s="148" t="str">
        <f>IF('Peticions Aules'!H130="","",'Peticions Aules'!H130)</f>
        <v/>
      </c>
      <c r="I128" s="148" t="str">
        <f>IF('Peticions Aules'!I130="","",'Peticions Aules'!I130)</f>
        <v/>
      </c>
      <c r="J128" s="149" t="str">
        <f>IF('Peticions Aules'!J130="","",'Peticions Aules'!J130)</f>
        <v/>
      </c>
      <c r="K128" s="150" t="str">
        <f>IF('Peticions Aules'!K130="","",'Peticions Aules'!K130)</f>
        <v/>
      </c>
      <c r="L128" s="151" t="str">
        <f>IF('Peticions Aules'!L130="","",'Peticions Aules'!L130)</f>
        <v/>
      </c>
      <c r="M128" s="151" t="str">
        <f>IF('Peticions Aules'!M130="","",'Peticions Aules'!M130)</f>
        <v/>
      </c>
      <c r="N128" s="152" t="str">
        <f>IF('Peticions Aules'!N130="","",'Peticions Aules'!N130)</f>
        <v/>
      </c>
      <c r="O128" s="156" t="str">
        <f>IF('Peticions Aules'!O130="","",'Peticions Aules'!O130)</f>
        <v/>
      </c>
      <c r="Q128" s="160">
        <f t="shared" si="8"/>
        <v>0</v>
      </c>
      <c r="R128" s="154">
        <f xml:space="preserve"> IF(Q128="",0,Calculs!$C$35*Q128)</f>
        <v>0</v>
      </c>
      <c r="S128" s="160">
        <f t="shared" si="9"/>
        <v>0</v>
      </c>
      <c r="T128" s="153" t="str">
        <f t="shared" si="10"/>
        <v/>
      </c>
      <c r="U128" s="153" t="str">
        <f t="shared" si="11"/>
        <v/>
      </c>
      <c r="V128" s="154">
        <f xml:space="preserve">  IF(T128&lt;&gt;"",IF(E128="",0,SUMIF(Calculs!$B$2:$B$19,T128,Calculs!$C$2:$C$19)*E128),0)</f>
        <v>0</v>
      </c>
      <c r="W128" s="160">
        <f t="shared" si="12"/>
        <v>0</v>
      </c>
      <c r="X128" s="154" t="str">
        <f t="shared" si="15"/>
        <v/>
      </c>
      <c r="Y128" s="154">
        <f xml:space="preserve"> IF(X128="", 0,IF(E128="",0, VLOOKUP(X128,Calculs!$B$25:$C$30,2,FALSE)*E128))</f>
        <v>0</v>
      </c>
      <c r="Z128" s="160">
        <f t="shared" si="13"/>
        <v>0</v>
      </c>
      <c r="AA128" s="154">
        <f xml:space="preserve">  IF(Z128="",0,Z128*Calculs!$C$32)</f>
        <v>0</v>
      </c>
      <c r="AC128" s="154">
        <f t="shared" si="14"/>
        <v>0</v>
      </c>
    </row>
    <row r="129" spans="1:29" s="153" customFormat="1" ht="12.75" customHeight="1" x14ac:dyDescent="0.2">
      <c r="A129" s="145" t="str">
        <f>IF('Peticions Aules'!A131="","",'Peticions Aules'!A131)</f>
        <v/>
      </c>
      <c r="B129" s="145" t="str">
        <f>IF('Peticions Aules'!B131="","",'Peticions Aules'!B131)</f>
        <v/>
      </c>
      <c r="C129" s="145" t="str">
        <f>IF('Peticions Aules'!C131="","",'Peticions Aules'!C131)</f>
        <v/>
      </c>
      <c r="D129" s="146" t="str">
        <f>IF('Peticions Aules'!D131="","",'Peticions Aules'!D131)</f>
        <v/>
      </c>
      <c r="E129" s="147" t="str">
        <f>IF('Peticions Aules'!E131="","",'Peticions Aules'!E131)</f>
        <v/>
      </c>
      <c r="F129" s="148" t="str">
        <f>IF('Peticions Aules'!F131="","",'Peticions Aules'!F131)</f>
        <v/>
      </c>
      <c r="G129" s="148" t="str">
        <f>IF('Peticions Aules'!G131="","",'Peticions Aules'!G131)</f>
        <v/>
      </c>
      <c r="H129" s="148" t="str">
        <f>IF('Peticions Aules'!H131="","",'Peticions Aules'!H131)</f>
        <v/>
      </c>
      <c r="I129" s="148" t="str">
        <f>IF('Peticions Aules'!I131="","",'Peticions Aules'!I131)</f>
        <v/>
      </c>
      <c r="J129" s="149" t="str">
        <f>IF('Peticions Aules'!J131="","",'Peticions Aules'!J131)</f>
        <v/>
      </c>
      <c r="K129" s="150" t="str">
        <f>IF('Peticions Aules'!K131="","",'Peticions Aules'!K131)</f>
        <v/>
      </c>
      <c r="L129" s="151" t="str">
        <f>IF('Peticions Aules'!L131="","",'Peticions Aules'!L131)</f>
        <v/>
      </c>
      <c r="M129" s="151" t="str">
        <f>IF('Peticions Aules'!M131="","",'Peticions Aules'!M131)</f>
        <v/>
      </c>
      <c r="N129" s="152" t="str">
        <f>IF('Peticions Aules'!N131="","",'Peticions Aules'!N131)</f>
        <v/>
      </c>
      <c r="O129" s="156" t="str">
        <f>IF('Peticions Aules'!O131="","",'Peticions Aules'!O131)</f>
        <v/>
      </c>
      <c r="Q129" s="160">
        <f t="shared" si="8"/>
        <v>0</v>
      </c>
      <c r="R129" s="154">
        <f xml:space="preserve"> IF(Q129="",0,Calculs!$C$35*Q129)</f>
        <v>0</v>
      </c>
      <c r="S129" s="160">
        <f t="shared" si="9"/>
        <v>0</v>
      </c>
      <c r="T129" s="153" t="str">
        <f t="shared" si="10"/>
        <v/>
      </c>
      <c r="U129" s="153" t="str">
        <f t="shared" si="11"/>
        <v/>
      </c>
      <c r="V129" s="154">
        <f xml:space="preserve">  IF(T129&lt;&gt;"",IF(E129="",0,SUMIF(Calculs!$B$2:$B$19,T129,Calculs!$C$2:$C$19)*E129),0)</f>
        <v>0</v>
      </c>
      <c r="W129" s="160">
        <f t="shared" si="12"/>
        <v>0</v>
      </c>
      <c r="X129" s="154" t="str">
        <f t="shared" si="15"/>
        <v/>
      </c>
      <c r="Y129" s="154">
        <f xml:space="preserve"> IF(X129="", 0,IF(E129="",0, VLOOKUP(X129,Calculs!$B$25:$C$30,2,FALSE)*E129))</f>
        <v>0</v>
      </c>
      <c r="Z129" s="160">
        <f t="shared" si="13"/>
        <v>0</v>
      </c>
      <c r="AA129" s="154">
        <f xml:space="preserve">  IF(Z129="",0,Z129*Calculs!$C$32)</f>
        <v>0</v>
      </c>
      <c r="AC129" s="154">
        <f t="shared" si="14"/>
        <v>0</v>
      </c>
    </row>
    <row r="130" spans="1:29" s="153" customFormat="1" ht="12.75" customHeight="1" x14ac:dyDescent="0.2">
      <c r="A130" s="145" t="str">
        <f>IF('Peticions Aules'!A132="","",'Peticions Aules'!A132)</f>
        <v/>
      </c>
      <c r="B130" s="145" t="str">
        <f>IF('Peticions Aules'!B132="","",'Peticions Aules'!B132)</f>
        <v/>
      </c>
      <c r="C130" s="145" t="str">
        <f>IF('Peticions Aules'!C132="","",'Peticions Aules'!C132)</f>
        <v/>
      </c>
      <c r="D130" s="146" t="str">
        <f>IF('Peticions Aules'!D132="","",'Peticions Aules'!D132)</f>
        <v/>
      </c>
      <c r="E130" s="147" t="str">
        <f>IF('Peticions Aules'!E132="","",'Peticions Aules'!E132)</f>
        <v/>
      </c>
      <c r="F130" s="148" t="str">
        <f>IF('Peticions Aules'!F132="","",'Peticions Aules'!F132)</f>
        <v/>
      </c>
      <c r="G130" s="148" t="str">
        <f>IF('Peticions Aules'!G132="","",'Peticions Aules'!G132)</f>
        <v/>
      </c>
      <c r="H130" s="148" t="str">
        <f>IF('Peticions Aules'!H132="","",'Peticions Aules'!H132)</f>
        <v/>
      </c>
      <c r="I130" s="148" t="str">
        <f>IF('Peticions Aules'!I132="","",'Peticions Aules'!I132)</f>
        <v/>
      </c>
      <c r="J130" s="149" t="str">
        <f>IF('Peticions Aules'!J132="","",'Peticions Aules'!J132)</f>
        <v/>
      </c>
      <c r="K130" s="150" t="str">
        <f>IF('Peticions Aules'!K132="","",'Peticions Aules'!K132)</f>
        <v/>
      </c>
      <c r="L130" s="151" t="str">
        <f>IF('Peticions Aules'!L132="","",'Peticions Aules'!L132)</f>
        <v/>
      </c>
      <c r="M130" s="151" t="str">
        <f>IF('Peticions Aules'!M132="","",'Peticions Aules'!M132)</f>
        <v/>
      </c>
      <c r="N130" s="152" t="str">
        <f>IF('Peticions Aules'!N132="","",'Peticions Aules'!N132)</f>
        <v/>
      </c>
      <c r="O130" s="156" t="str">
        <f>IF('Peticions Aules'!O132="","",'Peticions Aules'!O132)</f>
        <v/>
      </c>
      <c r="Q130" s="160">
        <f t="shared" si="8"/>
        <v>0</v>
      </c>
      <c r="R130" s="154">
        <f xml:space="preserve"> IF(Q130="",0,Calculs!$C$35*Q130)</f>
        <v>0</v>
      </c>
      <c r="S130" s="160">
        <f t="shared" si="9"/>
        <v>0</v>
      </c>
      <c r="T130" s="153" t="str">
        <f t="shared" si="10"/>
        <v/>
      </c>
      <c r="U130" s="153" t="str">
        <f t="shared" si="11"/>
        <v/>
      </c>
      <c r="V130" s="154">
        <f xml:space="preserve">  IF(T130&lt;&gt;"",IF(E130="",0,SUMIF(Calculs!$B$2:$B$19,T130,Calculs!$C$2:$C$19)*E130),0)</f>
        <v>0</v>
      </c>
      <c r="W130" s="160">
        <f t="shared" si="12"/>
        <v>0</v>
      </c>
      <c r="X130" s="154" t="str">
        <f t="shared" si="15"/>
        <v/>
      </c>
      <c r="Y130" s="154">
        <f xml:space="preserve"> IF(X130="", 0,IF(E130="",0, VLOOKUP(X130,Calculs!$B$25:$C$30,2,FALSE)*E130))</f>
        <v>0</v>
      </c>
      <c r="Z130" s="160">
        <f t="shared" si="13"/>
        <v>0</v>
      </c>
      <c r="AA130" s="154">
        <f xml:space="preserve">  IF(Z130="",0,Z130*Calculs!$C$32)</f>
        <v>0</v>
      </c>
      <c r="AC130" s="154">
        <f t="shared" si="14"/>
        <v>0</v>
      </c>
    </row>
    <row r="131" spans="1:29" s="153" customFormat="1" ht="12.75" customHeight="1" x14ac:dyDescent="0.2">
      <c r="A131" s="145" t="str">
        <f>IF('Peticions Aules'!A133="","",'Peticions Aules'!A133)</f>
        <v/>
      </c>
      <c r="B131" s="145" t="str">
        <f>IF('Peticions Aules'!B133="","",'Peticions Aules'!B133)</f>
        <v/>
      </c>
      <c r="C131" s="145" t="str">
        <f>IF('Peticions Aules'!C133="","",'Peticions Aules'!C133)</f>
        <v/>
      </c>
      <c r="D131" s="146" t="str">
        <f>IF('Peticions Aules'!D133="","",'Peticions Aules'!D133)</f>
        <v/>
      </c>
      <c r="E131" s="147" t="str">
        <f>IF('Peticions Aules'!E133="","",'Peticions Aules'!E133)</f>
        <v/>
      </c>
      <c r="F131" s="148" t="str">
        <f>IF('Peticions Aules'!F133="","",'Peticions Aules'!F133)</f>
        <v/>
      </c>
      <c r="G131" s="148" t="str">
        <f>IF('Peticions Aules'!G133="","",'Peticions Aules'!G133)</f>
        <v/>
      </c>
      <c r="H131" s="148" t="str">
        <f>IF('Peticions Aules'!H133="","",'Peticions Aules'!H133)</f>
        <v/>
      </c>
      <c r="I131" s="148" t="str">
        <f>IF('Peticions Aules'!I133="","",'Peticions Aules'!I133)</f>
        <v/>
      </c>
      <c r="J131" s="149" t="str">
        <f>IF('Peticions Aules'!J133="","",'Peticions Aules'!J133)</f>
        <v/>
      </c>
      <c r="K131" s="150" t="str">
        <f>IF('Peticions Aules'!K133="","",'Peticions Aules'!K133)</f>
        <v/>
      </c>
      <c r="L131" s="151" t="str">
        <f>IF('Peticions Aules'!L133="","",'Peticions Aules'!L133)</f>
        <v/>
      </c>
      <c r="M131" s="151" t="str">
        <f>IF('Peticions Aules'!M133="","",'Peticions Aules'!M133)</f>
        <v/>
      </c>
      <c r="N131" s="152" t="str">
        <f>IF('Peticions Aules'!N133="","",'Peticions Aules'!N133)</f>
        <v/>
      </c>
      <c r="O131" s="156" t="str">
        <f>IF('Peticions Aules'!O133="","",'Peticions Aules'!O133)</f>
        <v/>
      </c>
      <c r="Q131" s="160">
        <f t="shared" si="8"/>
        <v>0</v>
      </c>
      <c r="R131" s="154">
        <f xml:space="preserve"> IF(Q131="",0,Calculs!$C$35*Q131)</f>
        <v>0</v>
      </c>
      <c r="S131" s="160">
        <f t="shared" si="9"/>
        <v>0</v>
      </c>
      <c r="T131" s="153" t="str">
        <f t="shared" si="10"/>
        <v/>
      </c>
      <c r="U131" s="153" t="str">
        <f t="shared" si="11"/>
        <v/>
      </c>
      <c r="V131" s="154">
        <f xml:space="preserve">  IF(T131&lt;&gt;"",IF(E131="",0,SUMIF(Calculs!$B$2:$B$19,T131,Calculs!$C$2:$C$19)*E131),0)</f>
        <v>0</v>
      </c>
      <c r="W131" s="160">
        <f t="shared" si="12"/>
        <v>0</v>
      </c>
      <c r="X131" s="154" t="str">
        <f t="shared" si="15"/>
        <v/>
      </c>
      <c r="Y131" s="154">
        <f xml:space="preserve"> IF(X131="", 0,IF(E131="",0, VLOOKUP(X131,Calculs!$B$25:$C$30,2,FALSE)*E131))</f>
        <v>0</v>
      </c>
      <c r="Z131" s="160">
        <f t="shared" si="13"/>
        <v>0</v>
      </c>
      <c r="AA131" s="154">
        <f xml:space="preserve">  IF(Z131="",0,Z131*Calculs!$C$32)</f>
        <v>0</v>
      </c>
      <c r="AC131" s="154">
        <f t="shared" si="14"/>
        <v>0</v>
      </c>
    </row>
    <row r="132" spans="1:29" s="153" customFormat="1" ht="12.75" customHeight="1" x14ac:dyDescent="0.2">
      <c r="A132" s="145" t="str">
        <f>IF('Peticions Aules'!A134="","",'Peticions Aules'!A134)</f>
        <v/>
      </c>
      <c r="B132" s="145" t="str">
        <f>IF('Peticions Aules'!B134="","",'Peticions Aules'!B134)</f>
        <v/>
      </c>
      <c r="C132" s="145" t="str">
        <f>IF('Peticions Aules'!C134="","",'Peticions Aules'!C134)</f>
        <v/>
      </c>
      <c r="D132" s="146" t="str">
        <f>IF('Peticions Aules'!D134="","",'Peticions Aules'!D134)</f>
        <v/>
      </c>
      <c r="E132" s="147" t="str">
        <f>IF('Peticions Aules'!E134="","",'Peticions Aules'!E134)</f>
        <v/>
      </c>
      <c r="F132" s="148" t="str">
        <f>IF('Peticions Aules'!F134="","",'Peticions Aules'!F134)</f>
        <v/>
      </c>
      <c r="G132" s="148" t="str">
        <f>IF('Peticions Aules'!G134="","",'Peticions Aules'!G134)</f>
        <v/>
      </c>
      <c r="H132" s="148" t="str">
        <f>IF('Peticions Aules'!H134="","",'Peticions Aules'!H134)</f>
        <v/>
      </c>
      <c r="I132" s="148" t="str">
        <f>IF('Peticions Aules'!I134="","",'Peticions Aules'!I134)</f>
        <v/>
      </c>
      <c r="J132" s="149" t="str">
        <f>IF('Peticions Aules'!J134="","",'Peticions Aules'!J134)</f>
        <v/>
      </c>
      <c r="K132" s="150" t="str">
        <f>IF('Peticions Aules'!K134="","",'Peticions Aules'!K134)</f>
        <v/>
      </c>
      <c r="L132" s="151" t="str">
        <f>IF('Peticions Aules'!L134="","",'Peticions Aules'!L134)</f>
        <v/>
      </c>
      <c r="M132" s="151" t="str">
        <f>IF('Peticions Aules'!M134="","",'Peticions Aules'!M134)</f>
        <v/>
      </c>
      <c r="N132" s="152" t="str">
        <f>IF('Peticions Aules'!N134="","",'Peticions Aules'!N134)</f>
        <v/>
      </c>
      <c r="O132" s="156" t="str">
        <f>IF('Peticions Aules'!O134="","",'Peticions Aules'!O134)</f>
        <v/>
      </c>
      <c r="Q132" s="160">
        <f t="shared" si="8"/>
        <v>0</v>
      </c>
      <c r="R132" s="154">
        <f xml:space="preserve"> IF(Q132="",0,Calculs!$C$35*Q132)</f>
        <v>0</v>
      </c>
      <c r="S132" s="160">
        <f t="shared" si="9"/>
        <v>0</v>
      </c>
      <c r="T132" s="153" t="str">
        <f t="shared" si="10"/>
        <v/>
      </c>
      <c r="U132" s="153" t="str">
        <f t="shared" si="11"/>
        <v/>
      </c>
      <c r="V132" s="154">
        <f xml:space="preserve">  IF(T132&lt;&gt;"",IF(E132="",0,SUMIF(Calculs!$B$2:$B$19,T132,Calculs!$C$2:$C$19)*E132),0)</f>
        <v>0</v>
      </c>
      <c r="W132" s="160">
        <f t="shared" si="12"/>
        <v>0</v>
      </c>
      <c r="X132" s="154" t="str">
        <f t="shared" si="15"/>
        <v/>
      </c>
      <c r="Y132" s="154">
        <f xml:space="preserve"> IF(X132="", 0,IF(E132="",0, VLOOKUP(X132,Calculs!$B$25:$C$30,2,FALSE)*E132))</f>
        <v>0</v>
      </c>
      <c r="Z132" s="160">
        <f t="shared" si="13"/>
        <v>0</v>
      </c>
      <c r="AA132" s="154">
        <f xml:space="preserve">  IF(Z132="",0,Z132*Calculs!$C$32)</f>
        <v>0</v>
      </c>
      <c r="AC132" s="154">
        <f t="shared" si="14"/>
        <v>0</v>
      </c>
    </row>
    <row r="133" spans="1:29" s="153" customFormat="1" ht="12.75" customHeight="1" x14ac:dyDescent="0.2">
      <c r="A133" s="145" t="str">
        <f>IF('Peticions Aules'!A135="","",'Peticions Aules'!A135)</f>
        <v/>
      </c>
      <c r="B133" s="145" t="str">
        <f>IF('Peticions Aules'!B135="","",'Peticions Aules'!B135)</f>
        <v/>
      </c>
      <c r="C133" s="145" t="str">
        <f>IF('Peticions Aules'!C135="","",'Peticions Aules'!C135)</f>
        <v/>
      </c>
      <c r="D133" s="146" t="str">
        <f>IF('Peticions Aules'!D135="","",'Peticions Aules'!D135)</f>
        <v/>
      </c>
      <c r="E133" s="147" t="str">
        <f>IF('Peticions Aules'!E135="","",'Peticions Aules'!E135)</f>
        <v/>
      </c>
      <c r="F133" s="148" t="str">
        <f>IF('Peticions Aules'!F135="","",'Peticions Aules'!F135)</f>
        <v/>
      </c>
      <c r="G133" s="148" t="str">
        <f>IF('Peticions Aules'!G135="","",'Peticions Aules'!G135)</f>
        <v/>
      </c>
      <c r="H133" s="148" t="str">
        <f>IF('Peticions Aules'!H135="","",'Peticions Aules'!H135)</f>
        <v/>
      </c>
      <c r="I133" s="148" t="str">
        <f>IF('Peticions Aules'!I135="","",'Peticions Aules'!I135)</f>
        <v/>
      </c>
      <c r="J133" s="149" t="str">
        <f>IF('Peticions Aules'!J135="","",'Peticions Aules'!J135)</f>
        <v/>
      </c>
      <c r="K133" s="150" t="str">
        <f>IF('Peticions Aules'!K135="","",'Peticions Aules'!K135)</f>
        <v/>
      </c>
      <c r="L133" s="151" t="str">
        <f>IF('Peticions Aules'!L135="","",'Peticions Aules'!L135)</f>
        <v/>
      </c>
      <c r="M133" s="151" t="str">
        <f>IF('Peticions Aules'!M135="","",'Peticions Aules'!M135)</f>
        <v/>
      </c>
      <c r="N133" s="152" t="str">
        <f>IF('Peticions Aules'!N135="","",'Peticions Aules'!N135)</f>
        <v/>
      </c>
      <c r="O133" s="156" t="str">
        <f>IF('Peticions Aules'!O135="","",'Peticions Aules'!O135)</f>
        <v/>
      </c>
      <c r="Q133" s="160">
        <f t="shared" si="8"/>
        <v>0</v>
      </c>
      <c r="R133" s="154">
        <f xml:space="preserve"> IF(Q133="",0,Calculs!$C$35*Q133)</f>
        <v>0</v>
      </c>
      <c r="S133" s="160">
        <f t="shared" si="9"/>
        <v>0</v>
      </c>
      <c r="T133" s="153" t="str">
        <f t="shared" si="10"/>
        <v/>
      </c>
      <c r="U133" s="153" t="str">
        <f t="shared" si="11"/>
        <v/>
      </c>
      <c r="V133" s="154">
        <f xml:space="preserve">  IF(T133&lt;&gt;"",IF(E133="",0,SUMIF(Calculs!$B$2:$B$19,T133,Calculs!$C$2:$C$19)*E133),0)</f>
        <v>0</v>
      </c>
      <c r="W133" s="160">
        <f t="shared" si="12"/>
        <v>0</v>
      </c>
      <c r="X133" s="154" t="str">
        <f t="shared" si="15"/>
        <v/>
      </c>
      <c r="Y133" s="154">
        <f xml:space="preserve"> IF(X133="", 0,IF(E133="",0, VLOOKUP(X133,Calculs!$B$25:$C$30,2,FALSE)*E133))</f>
        <v>0</v>
      </c>
      <c r="Z133" s="160">
        <f t="shared" si="13"/>
        <v>0</v>
      </c>
      <c r="AA133" s="154">
        <f xml:space="preserve">  IF(Z133="",0,Z133*Calculs!$C$32)</f>
        <v>0</v>
      </c>
      <c r="AC133" s="154">
        <f t="shared" si="14"/>
        <v>0</v>
      </c>
    </row>
    <row r="134" spans="1:29" s="153" customFormat="1" ht="12.75" customHeight="1" x14ac:dyDescent="0.2">
      <c r="A134" s="145" t="str">
        <f>IF('Peticions Aules'!A136="","",'Peticions Aules'!A136)</f>
        <v/>
      </c>
      <c r="B134" s="145" t="str">
        <f>IF('Peticions Aules'!B136="","",'Peticions Aules'!B136)</f>
        <v/>
      </c>
      <c r="C134" s="145" t="str">
        <f>IF('Peticions Aules'!C136="","",'Peticions Aules'!C136)</f>
        <v/>
      </c>
      <c r="D134" s="146" t="str">
        <f>IF('Peticions Aules'!D136="","",'Peticions Aules'!D136)</f>
        <v/>
      </c>
      <c r="E134" s="147" t="str">
        <f>IF('Peticions Aules'!E136="","",'Peticions Aules'!E136)</f>
        <v/>
      </c>
      <c r="F134" s="148" t="str">
        <f>IF('Peticions Aules'!F136="","",'Peticions Aules'!F136)</f>
        <v/>
      </c>
      <c r="G134" s="148" t="str">
        <f>IF('Peticions Aules'!G136="","",'Peticions Aules'!G136)</f>
        <v/>
      </c>
      <c r="H134" s="148" t="str">
        <f>IF('Peticions Aules'!H136="","",'Peticions Aules'!H136)</f>
        <v/>
      </c>
      <c r="I134" s="148" t="str">
        <f>IF('Peticions Aules'!I136="","",'Peticions Aules'!I136)</f>
        <v/>
      </c>
      <c r="J134" s="149" t="str">
        <f>IF('Peticions Aules'!J136="","",'Peticions Aules'!J136)</f>
        <v/>
      </c>
      <c r="K134" s="150" t="str">
        <f>IF('Peticions Aules'!K136="","",'Peticions Aules'!K136)</f>
        <v/>
      </c>
      <c r="L134" s="151" t="str">
        <f>IF('Peticions Aules'!L136="","",'Peticions Aules'!L136)</f>
        <v/>
      </c>
      <c r="M134" s="151" t="str">
        <f>IF('Peticions Aules'!M136="","",'Peticions Aules'!M136)</f>
        <v/>
      </c>
      <c r="N134" s="152" t="str">
        <f>IF('Peticions Aules'!N136="","",'Peticions Aules'!N136)</f>
        <v/>
      </c>
      <c r="O134" s="156" t="str">
        <f>IF('Peticions Aules'!O136="","",'Peticions Aules'!O136)</f>
        <v/>
      </c>
      <c r="Q134" s="160">
        <f t="shared" si="8"/>
        <v>0</v>
      </c>
      <c r="R134" s="154">
        <f xml:space="preserve"> IF(Q134="",0,Calculs!$C$35*Q134)</f>
        <v>0</v>
      </c>
      <c r="S134" s="160">
        <f t="shared" si="9"/>
        <v>0</v>
      </c>
      <c r="T134" s="153" t="str">
        <f t="shared" si="10"/>
        <v/>
      </c>
      <c r="U134" s="153" t="str">
        <f t="shared" si="11"/>
        <v/>
      </c>
      <c r="V134" s="154">
        <f xml:space="preserve">  IF(T134&lt;&gt;"",IF(E134="",0,SUMIF(Calculs!$B$2:$B$19,T134,Calculs!$C$2:$C$19)*E134),0)</f>
        <v>0</v>
      </c>
      <c r="W134" s="160">
        <f t="shared" si="12"/>
        <v>0</v>
      </c>
      <c r="X134" s="154" t="str">
        <f t="shared" si="15"/>
        <v/>
      </c>
      <c r="Y134" s="154">
        <f xml:space="preserve"> IF(X134="", 0,IF(E134="",0, VLOOKUP(X134,Calculs!$B$25:$C$30,2,FALSE)*E134))</f>
        <v>0</v>
      </c>
      <c r="Z134" s="160">
        <f t="shared" si="13"/>
        <v>0</v>
      </c>
      <c r="AA134" s="154">
        <f xml:space="preserve">  IF(Z134="",0,Z134*Calculs!$C$32)</f>
        <v>0</v>
      </c>
      <c r="AC134" s="154">
        <f t="shared" si="14"/>
        <v>0</v>
      </c>
    </row>
    <row r="135" spans="1:29" s="153" customFormat="1" ht="12.75" customHeight="1" x14ac:dyDescent="0.2">
      <c r="A135" s="145" t="str">
        <f>IF('Peticions Aules'!A137="","",'Peticions Aules'!A137)</f>
        <v/>
      </c>
      <c r="B135" s="145" t="str">
        <f>IF('Peticions Aules'!B137="","",'Peticions Aules'!B137)</f>
        <v/>
      </c>
      <c r="C135" s="145" t="str">
        <f>IF('Peticions Aules'!C137="","",'Peticions Aules'!C137)</f>
        <v/>
      </c>
      <c r="D135" s="146" t="str">
        <f>IF('Peticions Aules'!D137="","",'Peticions Aules'!D137)</f>
        <v/>
      </c>
      <c r="E135" s="147" t="str">
        <f>IF('Peticions Aules'!E137="","",'Peticions Aules'!E137)</f>
        <v/>
      </c>
      <c r="F135" s="148" t="str">
        <f>IF('Peticions Aules'!F137="","",'Peticions Aules'!F137)</f>
        <v/>
      </c>
      <c r="G135" s="148" t="str">
        <f>IF('Peticions Aules'!G137="","",'Peticions Aules'!G137)</f>
        <v/>
      </c>
      <c r="H135" s="148" t="str">
        <f>IF('Peticions Aules'!H137="","",'Peticions Aules'!H137)</f>
        <v/>
      </c>
      <c r="I135" s="148" t="str">
        <f>IF('Peticions Aules'!I137="","",'Peticions Aules'!I137)</f>
        <v/>
      </c>
      <c r="J135" s="149" t="str">
        <f>IF('Peticions Aules'!J137="","",'Peticions Aules'!J137)</f>
        <v/>
      </c>
      <c r="K135" s="150" t="str">
        <f>IF('Peticions Aules'!K137="","",'Peticions Aules'!K137)</f>
        <v/>
      </c>
      <c r="L135" s="151" t="str">
        <f>IF('Peticions Aules'!L137="","",'Peticions Aules'!L137)</f>
        <v/>
      </c>
      <c r="M135" s="151" t="str">
        <f>IF('Peticions Aules'!M137="","",'Peticions Aules'!M137)</f>
        <v/>
      </c>
      <c r="N135" s="152" t="str">
        <f>IF('Peticions Aules'!N137="","",'Peticions Aules'!N137)</f>
        <v/>
      </c>
      <c r="O135" s="156" t="str">
        <f>IF('Peticions Aules'!O137="","",'Peticions Aules'!O137)</f>
        <v/>
      </c>
      <c r="Q135" s="160">
        <f t="shared" si="8"/>
        <v>0</v>
      </c>
      <c r="R135" s="154">
        <f xml:space="preserve"> IF(Q135="",0,Calculs!$C$35*Q135)</f>
        <v>0</v>
      </c>
      <c r="S135" s="160">
        <f t="shared" si="9"/>
        <v>0</v>
      </c>
      <c r="T135" s="153" t="str">
        <f t="shared" si="10"/>
        <v/>
      </c>
      <c r="U135" s="153" t="str">
        <f t="shared" si="11"/>
        <v/>
      </c>
      <c r="V135" s="154">
        <f xml:space="preserve">  IF(T135&lt;&gt;"",IF(E135="",0,SUMIF(Calculs!$B$2:$B$19,T135,Calculs!$C$2:$C$19)*E135),0)</f>
        <v>0</v>
      </c>
      <c r="W135" s="160">
        <f t="shared" si="12"/>
        <v>0</v>
      </c>
      <c r="X135" s="154" t="str">
        <f t="shared" si="15"/>
        <v/>
      </c>
      <c r="Y135" s="154">
        <f xml:space="preserve"> IF(X135="", 0,IF(E135="",0, VLOOKUP(X135,Calculs!$B$25:$C$30,2,FALSE)*E135))</f>
        <v>0</v>
      </c>
      <c r="Z135" s="160">
        <f t="shared" si="13"/>
        <v>0</v>
      </c>
      <c r="AA135" s="154">
        <f xml:space="preserve">  IF(Z135="",0,Z135*Calculs!$C$32)</f>
        <v>0</v>
      </c>
      <c r="AC135" s="154">
        <f t="shared" si="14"/>
        <v>0</v>
      </c>
    </row>
    <row r="136" spans="1:29" s="153" customFormat="1" ht="12.75" customHeight="1" x14ac:dyDescent="0.2">
      <c r="A136" s="145" t="str">
        <f>IF('Peticions Aules'!A138="","",'Peticions Aules'!A138)</f>
        <v/>
      </c>
      <c r="B136" s="145" t="str">
        <f>IF('Peticions Aules'!B138="","",'Peticions Aules'!B138)</f>
        <v/>
      </c>
      <c r="C136" s="145" t="str">
        <f>IF('Peticions Aules'!C138="","",'Peticions Aules'!C138)</f>
        <v/>
      </c>
      <c r="D136" s="146" t="str">
        <f>IF('Peticions Aules'!D138="","",'Peticions Aules'!D138)</f>
        <v/>
      </c>
      <c r="E136" s="147" t="str">
        <f>IF('Peticions Aules'!E138="","",'Peticions Aules'!E138)</f>
        <v/>
      </c>
      <c r="F136" s="148" t="str">
        <f>IF('Peticions Aules'!F138="","",'Peticions Aules'!F138)</f>
        <v/>
      </c>
      <c r="G136" s="148" t="str">
        <f>IF('Peticions Aules'!G138="","",'Peticions Aules'!G138)</f>
        <v/>
      </c>
      <c r="H136" s="148" t="str">
        <f>IF('Peticions Aules'!H138="","",'Peticions Aules'!H138)</f>
        <v/>
      </c>
      <c r="I136" s="148" t="str">
        <f>IF('Peticions Aules'!I138="","",'Peticions Aules'!I138)</f>
        <v/>
      </c>
      <c r="J136" s="149" t="str">
        <f>IF('Peticions Aules'!J138="","",'Peticions Aules'!J138)</f>
        <v/>
      </c>
      <c r="K136" s="150" t="str">
        <f>IF('Peticions Aules'!K138="","",'Peticions Aules'!K138)</f>
        <v/>
      </c>
      <c r="L136" s="151" t="str">
        <f>IF('Peticions Aules'!L138="","",'Peticions Aules'!L138)</f>
        <v/>
      </c>
      <c r="M136" s="151" t="str">
        <f>IF('Peticions Aules'!M138="","",'Peticions Aules'!M138)</f>
        <v/>
      </c>
      <c r="N136" s="152" t="str">
        <f>IF('Peticions Aules'!N138="","",'Peticions Aules'!N138)</f>
        <v/>
      </c>
      <c r="O136" s="156" t="str">
        <f>IF('Peticions Aules'!O138="","",'Peticions Aules'!O138)</f>
        <v/>
      </c>
      <c r="Q136" s="160">
        <f t="shared" si="8"/>
        <v>0</v>
      </c>
      <c r="R136" s="154">
        <f xml:space="preserve"> IF(Q136="",0,Calculs!$C$35*Q136)</f>
        <v>0</v>
      </c>
      <c r="S136" s="160">
        <f t="shared" si="9"/>
        <v>0</v>
      </c>
      <c r="T136" s="153" t="str">
        <f t="shared" si="10"/>
        <v/>
      </c>
      <c r="U136" s="153" t="str">
        <f t="shared" si="11"/>
        <v/>
      </c>
      <c r="V136" s="154">
        <f xml:space="preserve">  IF(T136&lt;&gt;"",IF(E136="",0,SUMIF(Calculs!$B$2:$B$19,T136,Calculs!$C$2:$C$19)*E136),0)</f>
        <v>0</v>
      </c>
      <c r="W136" s="160">
        <f t="shared" si="12"/>
        <v>0</v>
      </c>
      <c r="X136" s="154" t="str">
        <f t="shared" si="15"/>
        <v/>
      </c>
      <c r="Y136" s="154">
        <f xml:space="preserve"> IF(X136="", 0,IF(E136="",0, VLOOKUP(X136,Calculs!$B$25:$C$30,2,FALSE)*E136))</f>
        <v>0</v>
      </c>
      <c r="Z136" s="160">
        <f t="shared" si="13"/>
        <v>0</v>
      </c>
      <c r="AA136" s="154">
        <f xml:space="preserve">  IF(Z136="",0,Z136*Calculs!$C$32)</f>
        <v>0</v>
      </c>
      <c r="AC136" s="154">
        <f t="shared" si="14"/>
        <v>0</v>
      </c>
    </row>
    <row r="137" spans="1:29" s="153" customFormat="1" ht="12.75" customHeight="1" x14ac:dyDescent="0.2">
      <c r="A137" s="145" t="str">
        <f>IF('Peticions Aules'!A139="","",'Peticions Aules'!A139)</f>
        <v/>
      </c>
      <c r="B137" s="145" t="str">
        <f>IF('Peticions Aules'!B139="","",'Peticions Aules'!B139)</f>
        <v/>
      </c>
      <c r="C137" s="145" t="str">
        <f>IF('Peticions Aules'!C139="","",'Peticions Aules'!C139)</f>
        <v/>
      </c>
      <c r="D137" s="146" t="str">
        <f>IF('Peticions Aules'!D139="","",'Peticions Aules'!D139)</f>
        <v/>
      </c>
      <c r="E137" s="147" t="str">
        <f>IF('Peticions Aules'!E139="","",'Peticions Aules'!E139)</f>
        <v/>
      </c>
      <c r="F137" s="148" t="str">
        <f>IF('Peticions Aules'!F139="","",'Peticions Aules'!F139)</f>
        <v/>
      </c>
      <c r="G137" s="148" t="str">
        <f>IF('Peticions Aules'!G139="","",'Peticions Aules'!G139)</f>
        <v/>
      </c>
      <c r="H137" s="148" t="str">
        <f>IF('Peticions Aules'!H139="","",'Peticions Aules'!H139)</f>
        <v/>
      </c>
      <c r="I137" s="148" t="str">
        <f>IF('Peticions Aules'!I139="","",'Peticions Aules'!I139)</f>
        <v/>
      </c>
      <c r="J137" s="149" t="str">
        <f>IF('Peticions Aules'!J139="","",'Peticions Aules'!J139)</f>
        <v/>
      </c>
      <c r="K137" s="150" t="str">
        <f>IF('Peticions Aules'!K139="","",'Peticions Aules'!K139)</f>
        <v/>
      </c>
      <c r="L137" s="151" t="str">
        <f>IF('Peticions Aules'!L139="","",'Peticions Aules'!L139)</f>
        <v/>
      </c>
      <c r="M137" s="151" t="str">
        <f>IF('Peticions Aules'!M139="","",'Peticions Aules'!M139)</f>
        <v/>
      </c>
      <c r="N137" s="152" t="str">
        <f>IF('Peticions Aules'!N139="","",'Peticions Aules'!N139)</f>
        <v/>
      </c>
      <c r="O137" s="156" t="str">
        <f>IF('Peticions Aules'!O139="","",'Peticions Aules'!O139)</f>
        <v/>
      </c>
      <c r="Q137" s="160">
        <f t="shared" si="8"/>
        <v>0</v>
      </c>
      <c r="R137" s="154">
        <f xml:space="preserve"> IF(Q137="",0,Calculs!$C$35*Q137)</f>
        <v>0</v>
      </c>
      <c r="S137" s="160">
        <f t="shared" si="9"/>
        <v>0</v>
      </c>
      <c r="T137" s="153" t="str">
        <f t="shared" si="10"/>
        <v/>
      </c>
      <c r="U137" s="153" t="str">
        <f t="shared" si="11"/>
        <v/>
      </c>
      <c r="V137" s="154">
        <f xml:space="preserve">  IF(T137&lt;&gt;"",IF(E137="",0,SUMIF(Calculs!$B$2:$B$19,T137,Calculs!$C$2:$C$19)*E137),0)</f>
        <v>0</v>
      </c>
      <c r="W137" s="160">
        <f t="shared" si="12"/>
        <v>0</v>
      </c>
      <c r="X137" s="154" t="str">
        <f t="shared" si="15"/>
        <v/>
      </c>
      <c r="Y137" s="154">
        <f xml:space="preserve"> IF(X137="", 0,IF(E137="",0, VLOOKUP(X137,Calculs!$B$25:$C$30,2,FALSE)*E137))</f>
        <v>0</v>
      </c>
      <c r="Z137" s="160">
        <f t="shared" si="13"/>
        <v>0</v>
      </c>
      <c r="AA137" s="154">
        <f xml:space="preserve">  IF(Z137="",0,Z137*Calculs!$C$32)</f>
        <v>0</v>
      </c>
      <c r="AC137" s="154">
        <f t="shared" si="14"/>
        <v>0</v>
      </c>
    </row>
    <row r="138" spans="1:29" s="153" customFormat="1" ht="12.75" customHeight="1" x14ac:dyDescent="0.2">
      <c r="A138" s="145" t="str">
        <f>IF('Peticions Aules'!A140="","",'Peticions Aules'!A140)</f>
        <v/>
      </c>
      <c r="B138" s="145" t="str">
        <f>IF('Peticions Aules'!B140="","",'Peticions Aules'!B140)</f>
        <v/>
      </c>
      <c r="C138" s="145" t="str">
        <f>IF('Peticions Aules'!C140="","",'Peticions Aules'!C140)</f>
        <v/>
      </c>
      <c r="D138" s="146" t="str">
        <f>IF('Peticions Aules'!D140="","",'Peticions Aules'!D140)</f>
        <v/>
      </c>
      <c r="E138" s="147" t="str">
        <f>IF('Peticions Aules'!E140="","",'Peticions Aules'!E140)</f>
        <v/>
      </c>
      <c r="F138" s="148" t="str">
        <f>IF('Peticions Aules'!F140="","",'Peticions Aules'!F140)</f>
        <v/>
      </c>
      <c r="G138" s="148" t="str">
        <f>IF('Peticions Aules'!G140="","",'Peticions Aules'!G140)</f>
        <v/>
      </c>
      <c r="H138" s="148" t="str">
        <f>IF('Peticions Aules'!H140="","",'Peticions Aules'!H140)</f>
        <v/>
      </c>
      <c r="I138" s="148" t="str">
        <f>IF('Peticions Aules'!I140="","",'Peticions Aules'!I140)</f>
        <v/>
      </c>
      <c r="J138" s="149" t="str">
        <f>IF('Peticions Aules'!J140="","",'Peticions Aules'!J140)</f>
        <v/>
      </c>
      <c r="K138" s="150" t="str">
        <f>IF('Peticions Aules'!K140="","",'Peticions Aules'!K140)</f>
        <v/>
      </c>
      <c r="L138" s="151" t="str">
        <f>IF('Peticions Aules'!L140="","",'Peticions Aules'!L140)</f>
        <v/>
      </c>
      <c r="M138" s="151" t="str">
        <f>IF('Peticions Aules'!M140="","",'Peticions Aules'!M140)</f>
        <v/>
      </c>
      <c r="N138" s="152" t="str">
        <f>IF('Peticions Aules'!N140="","",'Peticions Aules'!N140)</f>
        <v/>
      </c>
      <c r="O138" s="156" t="str">
        <f>IF('Peticions Aules'!O140="","",'Peticions Aules'!O140)</f>
        <v/>
      </c>
      <c r="Q138" s="160">
        <f t="shared" si="8"/>
        <v>0</v>
      </c>
      <c r="R138" s="154">
        <f xml:space="preserve"> IF(Q138="",0,Calculs!$C$35*Q138)</f>
        <v>0</v>
      </c>
      <c r="S138" s="160">
        <f t="shared" si="9"/>
        <v>0</v>
      </c>
      <c r="T138" s="153" t="str">
        <f t="shared" si="10"/>
        <v/>
      </c>
      <c r="U138" s="153" t="str">
        <f t="shared" si="11"/>
        <v/>
      </c>
      <c r="V138" s="154">
        <f xml:space="preserve">  IF(T138&lt;&gt;"",IF(E138="",0,SUMIF(Calculs!$B$2:$B$19,T138,Calculs!$C$2:$C$19)*E138),0)</f>
        <v>0</v>
      </c>
      <c r="W138" s="160">
        <f t="shared" si="12"/>
        <v>0</v>
      </c>
      <c r="X138" s="154" t="str">
        <f t="shared" si="15"/>
        <v/>
      </c>
      <c r="Y138" s="154">
        <f xml:space="preserve"> IF(X138="", 0,IF(E138="",0, VLOOKUP(X138,Calculs!$B$25:$C$30,2,FALSE)*E138))</f>
        <v>0</v>
      </c>
      <c r="Z138" s="160">
        <f t="shared" si="13"/>
        <v>0</v>
      </c>
      <c r="AA138" s="154">
        <f xml:space="preserve">  IF(Z138="",0,Z138*Calculs!$C$32)</f>
        <v>0</v>
      </c>
      <c r="AC138" s="154">
        <f t="shared" si="14"/>
        <v>0</v>
      </c>
    </row>
    <row r="139" spans="1:29" s="153" customFormat="1" ht="12.75" customHeight="1" x14ac:dyDescent="0.2">
      <c r="A139" s="145" t="str">
        <f>IF('Peticions Aules'!A141="","",'Peticions Aules'!A141)</f>
        <v/>
      </c>
      <c r="B139" s="145" t="str">
        <f>IF('Peticions Aules'!B141="","",'Peticions Aules'!B141)</f>
        <v/>
      </c>
      <c r="C139" s="145" t="str">
        <f>IF('Peticions Aules'!C141="","",'Peticions Aules'!C141)</f>
        <v/>
      </c>
      <c r="D139" s="146" t="str">
        <f>IF('Peticions Aules'!D141="","",'Peticions Aules'!D141)</f>
        <v/>
      </c>
      <c r="E139" s="147" t="str">
        <f>IF('Peticions Aules'!E141="","",'Peticions Aules'!E141)</f>
        <v/>
      </c>
      <c r="F139" s="148" t="str">
        <f>IF('Peticions Aules'!F141="","",'Peticions Aules'!F141)</f>
        <v/>
      </c>
      <c r="G139" s="148" t="str">
        <f>IF('Peticions Aules'!G141="","",'Peticions Aules'!G141)</f>
        <v/>
      </c>
      <c r="H139" s="148" t="str">
        <f>IF('Peticions Aules'!H141="","",'Peticions Aules'!H141)</f>
        <v/>
      </c>
      <c r="I139" s="148" t="str">
        <f>IF('Peticions Aules'!I141="","",'Peticions Aules'!I141)</f>
        <v/>
      </c>
      <c r="J139" s="149" t="str">
        <f>IF('Peticions Aules'!J141="","",'Peticions Aules'!J141)</f>
        <v/>
      </c>
      <c r="K139" s="150" t="str">
        <f>IF('Peticions Aules'!K141="","",'Peticions Aules'!K141)</f>
        <v/>
      </c>
      <c r="L139" s="151" t="str">
        <f>IF('Peticions Aules'!L141="","",'Peticions Aules'!L141)</f>
        <v/>
      </c>
      <c r="M139" s="151" t="str">
        <f>IF('Peticions Aules'!M141="","",'Peticions Aules'!M141)</f>
        <v/>
      </c>
      <c r="N139" s="152" t="str">
        <f>IF('Peticions Aules'!N141="","",'Peticions Aules'!N141)</f>
        <v/>
      </c>
      <c r="O139" s="156" t="str">
        <f>IF('Peticions Aules'!O141="","",'Peticions Aules'!O141)</f>
        <v/>
      </c>
      <c r="Q139" s="160">
        <f t="shared" si="8"/>
        <v>0</v>
      </c>
      <c r="R139" s="154">
        <f xml:space="preserve"> IF(Q139="",0,Calculs!$C$35*Q139)</f>
        <v>0</v>
      </c>
      <c r="S139" s="160">
        <f t="shared" si="9"/>
        <v>0</v>
      </c>
      <c r="T139" s="153" t="str">
        <f t="shared" si="10"/>
        <v/>
      </c>
      <c r="U139" s="153" t="str">
        <f t="shared" si="11"/>
        <v/>
      </c>
      <c r="V139" s="154">
        <f xml:space="preserve">  IF(T139&lt;&gt;"",IF(E139="",0,SUMIF(Calculs!$B$2:$B$19,T139,Calculs!$C$2:$C$19)*E139),0)</f>
        <v>0</v>
      </c>
      <c r="W139" s="160">
        <f t="shared" si="12"/>
        <v>0</v>
      </c>
      <c r="X139" s="154" t="str">
        <f t="shared" si="15"/>
        <v/>
      </c>
      <c r="Y139" s="154">
        <f xml:space="preserve"> IF(X139="", 0,IF(E139="",0, VLOOKUP(X139,Calculs!$B$25:$C$30,2,FALSE)*E139))</f>
        <v>0</v>
      </c>
      <c r="Z139" s="160">
        <f t="shared" si="13"/>
        <v>0</v>
      </c>
      <c r="AA139" s="154">
        <f xml:space="preserve">  IF(Z139="",0,Z139*Calculs!$C$32)</f>
        <v>0</v>
      </c>
      <c r="AC139" s="154">
        <f t="shared" si="14"/>
        <v>0</v>
      </c>
    </row>
    <row r="140" spans="1:29" s="153" customFormat="1" ht="12.75" customHeight="1" x14ac:dyDescent="0.2">
      <c r="A140" s="145" t="str">
        <f>IF('Peticions Aules'!A142="","",'Peticions Aules'!A142)</f>
        <v/>
      </c>
      <c r="B140" s="145" t="str">
        <f>IF('Peticions Aules'!B142="","",'Peticions Aules'!B142)</f>
        <v/>
      </c>
      <c r="C140" s="145" t="str">
        <f>IF('Peticions Aules'!C142="","",'Peticions Aules'!C142)</f>
        <v/>
      </c>
      <c r="D140" s="146" t="str">
        <f>IF('Peticions Aules'!D142="","",'Peticions Aules'!D142)</f>
        <v/>
      </c>
      <c r="E140" s="147" t="str">
        <f>IF('Peticions Aules'!E142="","",'Peticions Aules'!E142)</f>
        <v/>
      </c>
      <c r="F140" s="148" t="str">
        <f>IF('Peticions Aules'!F142="","",'Peticions Aules'!F142)</f>
        <v/>
      </c>
      <c r="G140" s="148" t="str">
        <f>IF('Peticions Aules'!G142="","",'Peticions Aules'!G142)</f>
        <v/>
      </c>
      <c r="H140" s="148" t="str">
        <f>IF('Peticions Aules'!H142="","",'Peticions Aules'!H142)</f>
        <v/>
      </c>
      <c r="I140" s="148" t="str">
        <f>IF('Peticions Aules'!I142="","",'Peticions Aules'!I142)</f>
        <v/>
      </c>
      <c r="J140" s="149" t="str">
        <f>IF('Peticions Aules'!J142="","",'Peticions Aules'!J142)</f>
        <v/>
      </c>
      <c r="K140" s="150" t="str">
        <f>IF('Peticions Aules'!K142="","",'Peticions Aules'!K142)</f>
        <v/>
      </c>
      <c r="L140" s="151" t="str">
        <f>IF('Peticions Aules'!L142="","",'Peticions Aules'!L142)</f>
        <v/>
      </c>
      <c r="M140" s="151" t="str">
        <f>IF('Peticions Aules'!M142="","",'Peticions Aules'!M142)</f>
        <v/>
      </c>
      <c r="N140" s="152" t="str">
        <f>IF('Peticions Aules'!N142="","",'Peticions Aules'!N142)</f>
        <v/>
      </c>
      <c r="O140" s="156" t="str">
        <f>IF('Peticions Aules'!O142="","",'Peticions Aules'!O142)</f>
        <v/>
      </c>
      <c r="Q140" s="160">
        <f t="shared" si="8"/>
        <v>0</v>
      </c>
      <c r="R140" s="154">
        <f xml:space="preserve"> IF(Q140="",0,Calculs!$C$35*Q140)</f>
        <v>0</v>
      </c>
      <c r="S140" s="160">
        <f t="shared" si="9"/>
        <v>0</v>
      </c>
      <c r="T140" s="153" t="str">
        <f t="shared" si="10"/>
        <v/>
      </c>
      <c r="U140" s="153" t="str">
        <f t="shared" si="11"/>
        <v/>
      </c>
      <c r="V140" s="154">
        <f xml:space="preserve">  IF(T140&lt;&gt;"",IF(E140="",0,SUMIF(Calculs!$B$2:$B$19,T140,Calculs!$C$2:$C$19)*E140),0)</f>
        <v>0</v>
      </c>
      <c r="W140" s="160">
        <f t="shared" si="12"/>
        <v>0</v>
      </c>
      <c r="X140" s="154" t="str">
        <f t="shared" si="15"/>
        <v/>
      </c>
      <c r="Y140" s="154">
        <f xml:space="preserve"> IF(X140="", 0,IF(E140="",0, VLOOKUP(X140,Calculs!$B$25:$C$30,2,FALSE)*E140))</f>
        <v>0</v>
      </c>
      <c r="Z140" s="160">
        <f t="shared" si="13"/>
        <v>0</v>
      </c>
      <c r="AA140" s="154">
        <f xml:space="preserve">  IF(Z140="",0,Z140*Calculs!$C$32)</f>
        <v>0</v>
      </c>
      <c r="AC140" s="154">
        <f t="shared" si="14"/>
        <v>0</v>
      </c>
    </row>
    <row r="141" spans="1:29" s="153" customFormat="1" ht="12.75" customHeight="1" x14ac:dyDescent="0.2">
      <c r="A141" s="145" t="str">
        <f>IF('Peticions Aules'!A143="","",'Peticions Aules'!A143)</f>
        <v/>
      </c>
      <c r="B141" s="145" t="str">
        <f>IF('Peticions Aules'!B143="","",'Peticions Aules'!B143)</f>
        <v/>
      </c>
      <c r="C141" s="145" t="str">
        <f>IF('Peticions Aules'!C143="","",'Peticions Aules'!C143)</f>
        <v/>
      </c>
      <c r="D141" s="146" t="str">
        <f>IF('Peticions Aules'!D143="","",'Peticions Aules'!D143)</f>
        <v/>
      </c>
      <c r="E141" s="147" t="str">
        <f>IF('Peticions Aules'!E143="","",'Peticions Aules'!E143)</f>
        <v/>
      </c>
      <c r="F141" s="148" t="str">
        <f>IF('Peticions Aules'!F143="","",'Peticions Aules'!F143)</f>
        <v/>
      </c>
      <c r="G141" s="148" t="str">
        <f>IF('Peticions Aules'!G143="","",'Peticions Aules'!G143)</f>
        <v/>
      </c>
      <c r="H141" s="148" t="str">
        <f>IF('Peticions Aules'!H143="","",'Peticions Aules'!H143)</f>
        <v/>
      </c>
      <c r="I141" s="148" t="str">
        <f>IF('Peticions Aules'!I143="","",'Peticions Aules'!I143)</f>
        <v/>
      </c>
      <c r="J141" s="149" t="str">
        <f>IF('Peticions Aules'!J143="","",'Peticions Aules'!J143)</f>
        <v/>
      </c>
      <c r="K141" s="150" t="str">
        <f>IF('Peticions Aules'!K143="","",'Peticions Aules'!K143)</f>
        <v/>
      </c>
      <c r="L141" s="151" t="str">
        <f>IF('Peticions Aules'!L143="","",'Peticions Aules'!L143)</f>
        <v/>
      </c>
      <c r="M141" s="151" t="str">
        <f>IF('Peticions Aules'!M143="","",'Peticions Aules'!M143)</f>
        <v/>
      </c>
      <c r="N141" s="152" t="str">
        <f>IF('Peticions Aules'!N143="","",'Peticions Aules'!N143)</f>
        <v/>
      </c>
      <c r="O141" s="156" t="str">
        <f>IF('Peticions Aules'!O143="","",'Peticions Aules'!O143)</f>
        <v/>
      </c>
      <c r="Q141" s="160">
        <f t="shared" si="8"/>
        <v>0</v>
      </c>
      <c r="R141" s="154">
        <f xml:space="preserve"> IF(Q141="",0,Calculs!$C$35*Q141)</f>
        <v>0</v>
      </c>
      <c r="S141" s="160">
        <f t="shared" si="9"/>
        <v>0</v>
      </c>
      <c r="T141" s="153" t="str">
        <f t="shared" si="10"/>
        <v/>
      </c>
      <c r="U141" s="153" t="str">
        <f t="shared" si="11"/>
        <v/>
      </c>
      <c r="V141" s="154">
        <f xml:space="preserve">  IF(T141&lt;&gt;"",IF(E141="",0,SUMIF(Calculs!$B$2:$B$19,T141,Calculs!$C$2:$C$19)*E141),0)</f>
        <v>0</v>
      </c>
      <c r="W141" s="160">
        <f t="shared" si="12"/>
        <v>0</v>
      </c>
      <c r="X141" s="154" t="str">
        <f t="shared" si="15"/>
        <v/>
      </c>
      <c r="Y141" s="154">
        <f xml:space="preserve"> IF(X141="", 0,IF(E141="",0, VLOOKUP(X141,Calculs!$B$25:$C$30,2,FALSE)*E141))</f>
        <v>0</v>
      </c>
      <c r="Z141" s="160">
        <f t="shared" si="13"/>
        <v>0</v>
      </c>
      <c r="AA141" s="154">
        <f xml:space="preserve">  IF(Z141="",0,Z141*Calculs!$C$32)</f>
        <v>0</v>
      </c>
      <c r="AC141" s="154">
        <f t="shared" si="14"/>
        <v>0</v>
      </c>
    </row>
    <row r="142" spans="1:29" s="153" customFormat="1" ht="12.75" customHeight="1" x14ac:dyDescent="0.2">
      <c r="A142" s="145" t="str">
        <f>IF('Peticions Aules'!A144="","",'Peticions Aules'!A144)</f>
        <v/>
      </c>
      <c r="B142" s="145" t="str">
        <f>IF('Peticions Aules'!B144="","",'Peticions Aules'!B144)</f>
        <v/>
      </c>
      <c r="C142" s="145" t="str">
        <f>IF('Peticions Aules'!C144="","",'Peticions Aules'!C144)</f>
        <v/>
      </c>
      <c r="D142" s="146" t="str">
        <f>IF('Peticions Aules'!D144="","",'Peticions Aules'!D144)</f>
        <v/>
      </c>
      <c r="E142" s="147" t="str">
        <f>IF('Peticions Aules'!E144="","",'Peticions Aules'!E144)</f>
        <v/>
      </c>
      <c r="F142" s="148" t="str">
        <f>IF('Peticions Aules'!F144="","",'Peticions Aules'!F144)</f>
        <v/>
      </c>
      <c r="G142" s="148" t="str">
        <f>IF('Peticions Aules'!G144="","",'Peticions Aules'!G144)</f>
        <v/>
      </c>
      <c r="H142" s="148" t="str">
        <f>IF('Peticions Aules'!H144="","",'Peticions Aules'!H144)</f>
        <v/>
      </c>
      <c r="I142" s="148" t="str">
        <f>IF('Peticions Aules'!I144="","",'Peticions Aules'!I144)</f>
        <v/>
      </c>
      <c r="J142" s="149" t="str">
        <f>IF('Peticions Aules'!J144="","",'Peticions Aules'!J144)</f>
        <v/>
      </c>
      <c r="K142" s="150" t="str">
        <f>IF('Peticions Aules'!K144="","",'Peticions Aules'!K144)</f>
        <v/>
      </c>
      <c r="L142" s="151" t="str">
        <f>IF('Peticions Aules'!L144="","",'Peticions Aules'!L144)</f>
        <v/>
      </c>
      <c r="M142" s="151" t="str">
        <f>IF('Peticions Aules'!M144="","",'Peticions Aules'!M144)</f>
        <v/>
      </c>
      <c r="N142" s="152" t="str">
        <f>IF('Peticions Aules'!N144="","",'Peticions Aules'!N144)</f>
        <v/>
      </c>
      <c r="O142" s="156" t="str">
        <f>IF('Peticions Aules'!O144="","",'Peticions Aules'!O144)</f>
        <v/>
      </c>
      <c r="Q142" s="160">
        <f t="shared" si="8"/>
        <v>0</v>
      </c>
      <c r="R142" s="154">
        <f xml:space="preserve"> IF(Q142="",0,Calculs!$C$35*Q142)</f>
        <v>0</v>
      </c>
      <c r="S142" s="160">
        <f t="shared" si="9"/>
        <v>0</v>
      </c>
      <c r="T142" s="153" t="str">
        <f t="shared" si="10"/>
        <v/>
      </c>
      <c r="U142" s="153" t="str">
        <f t="shared" si="11"/>
        <v/>
      </c>
      <c r="V142" s="154">
        <f xml:space="preserve">  IF(T142&lt;&gt;"",IF(E142="",0,SUMIF(Calculs!$B$2:$B$19,T142,Calculs!$C$2:$C$19)*E142),0)</f>
        <v>0</v>
      </c>
      <c r="W142" s="160">
        <f t="shared" si="12"/>
        <v>0</v>
      </c>
      <c r="X142" s="154" t="str">
        <f t="shared" si="15"/>
        <v/>
      </c>
      <c r="Y142" s="154">
        <f xml:space="preserve"> IF(X142="", 0,IF(E142="",0, VLOOKUP(X142,Calculs!$B$25:$C$30,2,FALSE)*E142))</f>
        <v>0</v>
      </c>
      <c r="Z142" s="160">
        <f t="shared" si="13"/>
        <v>0</v>
      </c>
      <c r="AA142" s="154">
        <f xml:space="preserve">  IF(Z142="",0,Z142*Calculs!$C$32)</f>
        <v>0</v>
      </c>
      <c r="AC142" s="154">
        <f t="shared" si="14"/>
        <v>0</v>
      </c>
    </row>
    <row r="143" spans="1:29" s="153" customFormat="1" ht="12.75" customHeight="1" x14ac:dyDescent="0.2">
      <c r="A143" s="145" t="str">
        <f>IF('Peticions Aules'!A145="","",'Peticions Aules'!A145)</f>
        <v/>
      </c>
      <c r="B143" s="145" t="str">
        <f>IF('Peticions Aules'!B145="","",'Peticions Aules'!B145)</f>
        <v/>
      </c>
      <c r="C143" s="145" t="str">
        <f>IF('Peticions Aules'!C145="","",'Peticions Aules'!C145)</f>
        <v/>
      </c>
      <c r="D143" s="146" t="str">
        <f>IF('Peticions Aules'!D145="","",'Peticions Aules'!D145)</f>
        <v/>
      </c>
      <c r="E143" s="147" t="str">
        <f>IF('Peticions Aules'!E145="","",'Peticions Aules'!E145)</f>
        <v/>
      </c>
      <c r="F143" s="148" t="str">
        <f>IF('Peticions Aules'!F145="","",'Peticions Aules'!F145)</f>
        <v/>
      </c>
      <c r="G143" s="148" t="str">
        <f>IF('Peticions Aules'!G145="","",'Peticions Aules'!G145)</f>
        <v/>
      </c>
      <c r="H143" s="148" t="str">
        <f>IF('Peticions Aules'!H145="","",'Peticions Aules'!H145)</f>
        <v/>
      </c>
      <c r="I143" s="148" t="str">
        <f>IF('Peticions Aules'!I145="","",'Peticions Aules'!I145)</f>
        <v/>
      </c>
      <c r="J143" s="149" t="str">
        <f>IF('Peticions Aules'!J145="","",'Peticions Aules'!J145)</f>
        <v/>
      </c>
      <c r="K143" s="150" t="str">
        <f>IF('Peticions Aules'!K145="","",'Peticions Aules'!K145)</f>
        <v/>
      </c>
      <c r="L143" s="151" t="str">
        <f>IF('Peticions Aules'!L145="","",'Peticions Aules'!L145)</f>
        <v/>
      </c>
      <c r="M143" s="151" t="str">
        <f>IF('Peticions Aules'!M145="","",'Peticions Aules'!M145)</f>
        <v/>
      </c>
      <c r="N143" s="152" t="str">
        <f>IF('Peticions Aules'!N145="","",'Peticions Aules'!N145)</f>
        <v/>
      </c>
      <c r="O143" s="156" t="str">
        <f>IF('Peticions Aules'!O145="","",'Peticions Aules'!O145)</f>
        <v/>
      </c>
      <c r="Q143" s="160">
        <f t="shared" si="8"/>
        <v>0</v>
      </c>
      <c r="R143" s="154">
        <f xml:space="preserve"> IF(Q143="",0,Calculs!$C$35*Q143)</f>
        <v>0</v>
      </c>
      <c r="S143" s="160">
        <f t="shared" si="9"/>
        <v>0</v>
      </c>
      <c r="T143" s="153" t="str">
        <f t="shared" si="10"/>
        <v/>
      </c>
      <c r="U143" s="153" t="str">
        <f t="shared" si="11"/>
        <v/>
      </c>
      <c r="V143" s="154">
        <f xml:space="preserve">  IF(T143&lt;&gt;"",IF(E143="",0,SUMIF(Calculs!$B$2:$B$19,T143,Calculs!$C$2:$C$19)*E143),0)</f>
        <v>0</v>
      </c>
      <c r="W143" s="160">
        <f t="shared" si="12"/>
        <v>0</v>
      </c>
      <c r="X143" s="154" t="str">
        <f t="shared" si="15"/>
        <v/>
      </c>
      <c r="Y143" s="154">
        <f xml:space="preserve"> IF(X143="", 0,IF(E143="",0, VLOOKUP(X143,Calculs!$B$25:$C$30,2,FALSE)*E143))</f>
        <v>0</v>
      </c>
      <c r="Z143" s="160">
        <f t="shared" si="13"/>
        <v>0</v>
      </c>
      <c r="AA143" s="154">
        <f xml:space="preserve">  IF(Z143="",0,Z143*Calculs!$C$32)</f>
        <v>0</v>
      </c>
      <c r="AC143" s="154">
        <f t="shared" si="14"/>
        <v>0</v>
      </c>
    </row>
    <row r="144" spans="1:29" s="153" customFormat="1" ht="12.75" customHeight="1" x14ac:dyDescent="0.2">
      <c r="A144" s="145" t="str">
        <f>IF('Peticions Aules'!A146="","",'Peticions Aules'!A146)</f>
        <v/>
      </c>
      <c r="B144" s="145" t="str">
        <f>IF('Peticions Aules'!B146="","",'Peticions Aules'!B146)</f>
        <v/>
      </c>
      <c r="C144" s="145" t="str">
        <f>IF('Peticions Aules'!C146="","",'Peticions Aules'!C146)</f>
        <v/>
      </c>
      <c r="D144" s="146" t="str">
        <f>IF('Peticions Aules'!D146="","",'Peticions Aules'!D146)</f>
        <v/>
      </c>
      <c r="E144" s="147" t="str">
        <f>IF('Peticions Aules'!E146="","",'Peticions Aules'!E146)</f>
        <v/>
      </c>
      <c r="F144" s="148" t="str">
        <f>IF('Peticions Aules'!F146="","",'Peticions Aules'!F146)</f>
        <v/>
      </c>
      <c r="G144" s="148" t="str">
        <f>IF('Peticions Aules'!G146="","",'Peticions Aules'!G146)</f>
        <v/>
      </c>
      <c r="H144" s="148" t="str">
        <f>IF('Peticions Aules'!H146="","",'Peticions Aules'!H146)</f>
        <v/>
      </c>
      <c r="I144" s="148" t="str">
        <f>IF('Peticions Aules'!I146="","",'Peticions Aules'!I146)</f>
        <v/>
      </c>
      <c r="J144" s="149" t="str">
        <f>IF('Peticions Aules'!J146="","",'Peticions Aules'!J146)</f>
        <v/>
      </c>
      <c r="K144" s="150" t="str">
        <f>IF('Peticions Aules'!K146="","",'Peticions Aules'!K146)</f>
        <v/>
      </c>
      <c r="L144" s="151" t="str">
        <f>IF('Peticions Aules'!L146="","",'Peticions Aules'!L146)</f>
        <v/>
      </c>
      <c r="M144" s="151" t="str">
        <f>IF('Peticions Aules'!M146="","",'Peticions Aules'!M146)</f>
        <v/>
      </c>
      <c r="N144" s="152" t="str">
        <f>IF('Peticions Aules'!N146="","",'Peticions Aules'!N146)</f>
        <v/>
      </c>
      <c r="O144" s="156" t="str">
        <f>IF('Peticions Aules'!O146="","",'Peticions Aules'!O146)</f>
        <v/>
      </c>
      <c r="Q144" s="160">
        <f t="shared" si="8"/>
        <v>0</v>
      </c>
      <c r="R144" s="154">
        <f xml:space="preserve"> IF(Q144="",0,Calculs!$C$35*Q144)</f>
        <v>0</v>
      </c>
      <c r="S144" s="160">
        <f t="shared" si="9"/>
        <v>0</v>
      </c>
      <c r="T144" s="153" t="str">
        <f t="shared" si="10"/>
        <v/>
      </c>
      <c r="U144" s="153" t="str">
        <f t="shared" si="11"/>
        <v/>
      </c>
      <c r="V144" s="154">
        <f xml:space="preserve">  IF(T144&lt;&gt;"",IF(E144="",0,SUMIF(Calculs!$B$2:$B$19,T144,Calculs!$C$2:$C$19)*E144),0)</f>
        <v>0</v>
      </c>
      <c r="W144" s="160">
        <f t="shared" si="12"/>
        <v>0</v>
      </c>
      <c r="X144" s="154" t="str">
        <f t="shared" si="15"/>
        <v/>
      </c>
      <c r="Y144" s="154">
        <f xml:space="preserve"> IF(X144="", 0,IF(E144="",0, VLOOKUP(X144,Calculs!$B$25:$C$30,2,FALSE)*E144))</f>
        <v>0</v>
      </c>
      <c r="Z144" s="160">
        <f t="shared" si="13"/>
        <v>0</v>
      </c>
      <c r="AA144" s="154">
        <f xml:space="preserve">  IF(Z144="",0,Z144*Calculs!$C$32)</f>
        <v>0</v>
      </c>
      <c r="AC144" s="154">
        <f t="shared" si="14"/>
        <v>0</v>
      </c>
    </row>
    <row r="145" spans="1:29" s="153" customFormat="1" ht="12.75" customHeight="1" x14ac:dyDescent="0.2">
      <c r="A145" s="145" t="str">
        <f>IF('Peticions Aules'!A147="","",'Peticions Aules'!A147)</f>
        <v/>
      </c>
      <c r="B145" s="145" t="str">
        <f>IF('Peticions Aules'!B147="","",'Peticions Aules'!B147)</f>
        <v/>
      </c>
      <c r="C145" s="145" t="str">
        <f>IF('Peticions Aules'!C147="","",'Peticions Aules'!C147)</f>
        <v/>
      </c>
      <c r="D145" s="146" t="str">
        <f>IF('Peticions Aules'!D147="","",'Peticions Aules'!D147)</f>
        <v/>
      </c>
      <c r="E145" s="147" t="str">
        <f>IF('Peticions Aules'!E147="","",'Peticions Aules'!E147)</f>
        <v/>
      </c>
      <c r="F145" s="148" t="str">
        <f>IF('Peticions Aules'!F147="","",'Peticions Aules'!F147)</f>
        <v/>
      </c>
      <c r="G145" s="148" t="str">
        <f>IF('Peticions Aules'!G147="","",'Peticions Aules'!G147)</f>
        <v/>
      </c>
      <c r="H145" s="148" t="str">
        <f>IF('Peticions Aules'!H147="","",'Peticions Aules'!H147)</f>
        <v/>
      </c>
      <c r="I145" s="148" t="str">
        <f>IF('Peticions Aules'!I147="","",'Peticions Aules'!I147)</f>
        <v/>
      </c>
      <c r="J145" s="149" t="str">
        <f>IF('Peticions Aules'!J147="","",'Peticions Aules'!J147)</f>
        <v/>
      </c>
      <c r="K145" s="150" t="str">
        <f>IF('Peticions Aules'!K147="","",'Peticions Aules'!K147)</f>
        <v/>
      </c>
      <c r="L145" s="151" t="str">
        <f>IF('Peticions Aules'!L147="","",'Peticions Aules'!L147)</f>
        <v/>
      </c>
      <c r="M145" s="151" t="str">
        <f>IF('Peticions Aules'!M147="","",'Peticions Aules'!M147)</f>
        <v/>
      </c>
      <c r="N145" s="152" t="str">
        <f>IF('Peticions Aules'!N147="","",'Peticions Aules'!N147)</f>
        <v/>
      </c>
      <c r="O145" s="156" t="str">
        <f>IF('Peticions Aules'!O147="","",'Peticions Aules'!O147)</f>
        <v/>
      </c>
      <c r="Q145" s="160">
        <f t="shared" ref="Q145:Q208" si="16" xml:space="preserve"> IF(LEFT(F145,1) = "S", E145,0)</f>
        <v>0</v>
      </c>
      <c r="R145" s="154">
        <f xml:space="preserve"> IF(Q145="",0,Calculs!$C$35*Q145)</f>
        <v>0</v>
      </c>
      <c r="S145" s="160">
        <f t="shared" ref="S145:S208" si="17" xml:space="preserve"> IF(T145&lt;&gt; "", E145,0)</f>
        <v>0</v>
      </c>
      <c r="T145" s="153" t="str">
        <f t="shared" ref="T145:T208" si="18">IF(G145&lt;&gt;"",CONCATENATE(LEFT(G145,3),IF(H145="Linux",".L",".W")),"")</f>
        <v/>
      </c>
      <c r="U145" s="153" t="str">
        <f t="shared" ref="U145:U208" si="19">IF(G145&lt;&gt;"",I145,"")</f>
        <v/>
      </c>
      <c r="V145" s="154">
        <f xml:space="preserve">  IF(T145&lt;&gt;"",IF(E145="",0,SUMIF(Calculs!$B$2:$B$19,T145,Calculs!$C$2:$C$19)*E145),0)</f>
        <v>0</v>
      </c>
      <c r="W145" s="160">
        <f t="shared" ref="W145:W208" si="20" xml:space="preserve"> IF(X145&lt;&gt; "", E145,0)</f>
        <v>0</v>
      </c>
      <c r="X145" s="154" t="str">
        <f t="shared" si="15"/>
        <v/>
      </c>
      <c r="Y145" s="154">
        <f xml:space="preserve"> IF(X145="", 0,IF(E145="",0, VLOOKUP(X145,Calculs!$B$25:$C$30,2,FALSE)*E145))</f>
        <v>0</v>
      </c>
      <c r="Z145" s="160">
        <f t="shared" ref="Z145:Z208" si="21" xml:space="preserve"> IF(LEFT(K145,1) = "S", E145,0)</f>
        <v>0</v>
      </c>
      <c r="AA145" s="154">
        <f xml:space="preserve">  IF(Z145="",0,Z145*Calculs!$C$32)</f>
        <v>0</v>
      </c>
      <c r="AC145" s="154">
        <f t="shared" ref="AC145:AC208" si="22">IF(E145="",0,R145+V145+Y145+AA145)</f>
        <v>0</v>
      </c>
    </row>
    <row r="146" spans="1:29" s="153" customFormat="1" ht="12.75" customHeight="1" x14ac:dyDescent="0.2">
      <c r="A146" s="145" t="str">
        <f>IF('Peticions Aules'!A148="","",'Peticions Aules'!A148)</f>
        <v/>
      </c>
      <c r="B146" s="145" t="str">
        <f>IF('Peticions Aules'!B148="","",'Peticions Aules'!B148)</f>
        <v/>
      </c>
      <c r="C146" s="145" t="str">
        <f>IF('Peticions Aules'!C148="","",'Peticions Aules'!C148)</f>
        <v/>
      </c>
      <c r="D146" s="146" t="str">
        <f>IF('Peticions Aules'!D148="","",'Peticions Aules'!D148)</f>
        <v/>
      </c>
      <c r="E146" s="147" t="str">
        <f>IF('Peticions Aules'!E148="","",'Peticions Aules'!E148)</f>
        <v/>
      </c>
      <c r="F146" s="148" t="str">
        <f>IF('Peticions Aules'!F148="","",'Peticions Aules'!F148)</f>
        <v/>
      </c>
      <c r="G146" s="148" t="str">
        <f>IF('Peticions Aules'!G148="","",'Peticions Aules'!G148)</f>
        <v/>
      </c>
      <c r="H146" s="148" t="str">
        <f>IF('Peticions Aules'!H148="","",'Peticions Aules'!H148)</f>
        <v/>
      </c>
      <c r="I146" s="148" t="str">
        <f>IF('Peticions Aules'!I148="","",'Peticions Aules'!I148)</f>
        <v/>
      </c>
      <c r="J146" s="149" t="str">
        <f>IF('Peticions Aules'!J148="","",'Peticions Aules'!J148)</f>
        <v/>
      </c>
      <c r="K146" s="150" t="str">
        <f>IF('Peticions Aules'!K148="","",'Peticions Aules'!K148)</f>
        <v/>
      </c>
      <c r="L146" s="151" t="str">
        <f>IF('Peticions Aules'!L148="","",'Peticions Aules'!L148)</f>
        <v/>
      </c>
      <c r="M146" s="151" t="str">
        <f>IF('Peticions Aules'!M148="","",'Peticions Aules'!M148)</f>
        <v/>
      </c>
      <c r="N146" s="152" t="str">
        <f>IF('Peticions Aules'!N148="","",'Peticions Aules'!N148)</f>
        <v/>
      </c>
      <c r="O146" s="156" t="str">
        <f>IF('Peticions Aules'!O148="","",'Peticions Aules'!O148)</f>
        <v/>
      </c>
      <c r="Q146" s="160">
        <f t="shared" si="16"/>
        <v>0</v>
      </c>
      <c r="R146" s="154">
        <f xml:space="preserve"> IF(Q146="",0,Calculs!$C$35*Q146)</f>
        <v>0</v>
      </c>
      <c r="S146" s="160">
        <f t="shared" si="17"/>
        <v>0</v>
      </c>
      <c r="T146" s="153" t="str">
        <f t="shared" si="18"/>
        <v/>
      </c>
      <c r="U146" s="153" t="str">
        <f t="shared" si="19"/>
        <v/>
      </c>
      <c r="V146" s="154">
        <f xml:space="preserve">  IF(T146&lt;&gt;"",IF(E146="",0,SUMIF(Calculs!$B$2:$B$19,T146,Calculs!$C$2:$C$19)*E146),0)</f>
        <v>0</v>
      </c>
      <c r="W146" s="160">
        <f t="shared" si="20"/>
        <v>0</v>
      </c>
      <c r="X146" s="154" t="str">
        <f t="shared" si="15"/>
        <v/>
      </c>
      <c r="Y146" s="154">
        <f xml:space="preserve"> IF(X146="", 0,IF(E146="",0, VLOOKUP(X146,Calculs!$B$25:$C$30,2,FALSE)*E146))</f>
        <v>0</v>
      </c>
      <c r="Z146" s="160">
        <f t="shared" si="21"/>
        <v>0</v>
      </c>
      <c r="AA146" s="154">
        <f xml:space="preserve">  IF(Z146="",0,Z146*Calculs!$C$32)</f>
        <v>0</v>
      </c>
      <c r="AC146" s="154">
        <f t="shared" si="22"/>
        <v>0</v>
      </c>
    </row>
    <row r="147" spans="1:29" s="153" customFormat="1" ht="12.75" customHeight="1" x14ac:dyDescent="0.2">
      <c r="A147" s="145" t="str">
        <f>IF('Peticions Aules'!A149="","",'Peticions Aules'!A149)</f>
        <v/>
      </c>
      <c r="B147" s="145" t="str">
        <f>IF('Peticions Aules'!B149="","",'Peticions Aules'!B149)</f>
        <v/>
      </c>
      <c r="C147" s="145" t="str">
        <f>IF('Peticions Aules'!C149="","",'Peticions Aules'!C149)</f>
        <v/>
      </c>
      <c r="D147" s="146" t="str">
        <f>IF('Peticions Aules'!D149="","",'Peticions Aules'!D149)</f>
        <v/>
      </c>
      <c r="E147" s="147" t="str">
        <f>IF('Peticions Aules'!E149="","",'Peticions Aules'!E149)</f>
        <v/>
      </c>
      <c r="F147" s="148" t="str">
        <f>IF('Peticions Aules'!F149="","",'Peticions Aules'!F149)</f>
        <v/>
      </c>
      <c r="G147" s="148" t="str">
        <f>IF('Peticions Aules'!G149="","",'Peticions Aules'!G149)</f>
        <v/>
      </c>
      <c r="H147" s="148" t="str">
        <f>IF('Peticions Aules'!H149="","",'Peticions Aules'!H149)</f>
        <v/>
      </c>
      <c r="I147" s="148" t="str">
        <f>IF('Peticions Aules'!I149="","",'Peticions Aules'!I149)</f>
        <v/>
      </c>
      <c r="J147" s="149" t="str">
        <f>IF('Peticions Aules'!J149="","",'Peticions Aules'!J149)</f>
        <v/>
      </c>
      <c r="K147" s="150" t="str">
        <f>IF('Peticions Aules'!K149="","",'Peticions Aules'!K149)</f>
        <v/>
      </c>
      <c r="L147" s="151" t="str">
        <f>IF('Peticions Aules'!L149="","",'Peticions Aules'!L149)</f>
        <v/>
      </c>
      <c r="M147" s="151" t="str">
        <f>IF('Peticions Aules'!M149="","",'Peticions Aules'!M149)</f>
        <v/>
      </c>
      <c r="N147" s="152" t="str">
        <f>IF('Peticions Aules'!N149="","",'Peticions Aules'!N149)</f>
        <v/>
      </c>
      <c r="O147" s="156" t="str">
        <f>IF('Peticions Aules'!O149="","",'Peticions Aules'!O149)</f>
        <v/>
      </c>
      <c r="Q147" s="160">
        <f t="shared" si="16"/>
        <v>0</v>
      </c>
      <c r="R147" s="154">
        <f xml:space="preserve"> IF(Q147="",0,Calculs!$C$35*Q147)</f>
        <v>0</v>
      </c>
      <c r="S147" s="160">
        <f t="shared" si="17"/>
        <v>0</v>
      </c>
      <c r="T147" s="153" t="str">
        <f t="shared" si="18"/>
        <v/>
      </c>
      <c r="U147" s="153" t="str">
        <f t="shared" si="19"/>
        <v/>
      </c>
      <c r="V147" s="154">
        <f xml:space="preserve">  IF(T147&lt;&gt;"",IF(E147="",0,SUMIF(Calculs!$B$2:$B$19,T147,Calculs!$C$2:$C$19)*E147),0)</f>
        <v>0</v>
      </c>
      <c r="W147" s="160">
        <f t="shared" si="20"/>
        <v>0</v>
      </c>
      <c r="X147" s="154" t="str">
        <f t="shared" ref="X147:X210" si="23">IF(AND(J147&lt;&gt;"",LEFT(J147,2)&lt;&gt;"Se"),LEFT(J147,2),"")</f>
        <v/>
      </c>
      <c r="Y147" s="154">
        <f xml:space="preserve"> IF(X147="", 0,IF(E147="",0, VLOOKUP(X147,Calculs!$B$25:$C$30,2,FALSE)*E147))</f>
        <v>0</v>
      </c>
      <c r="Z147" s="160">
        <f t="shared" si="21"/>
        <v>0</v>
      </c>
      <c r="AA147" s="154">
        <f xml:space="preserve">  IF(Z147="",0,Z147*Calculs!$C$32)</f>
        <v>0</v>
      </c>
      <c r="AC147" s="154">
        <f t="shared" si="22"/>
        <v>0</v>
      </c>
    </row>
    <row r="148" spans="1:29" s="153" customFormat="1" ht="12.75" customHeight="1" x14ac:dyDescent="0.2">
      <c r="A148" s="145" t="str">
        <f>IF('Peticions Aules'!A150="","",'Peticions Aules'!A150)</f>
        <v/>
      </c>
      <c r="B148" s="145" t="str">
        <f>IF('Peticions Aules'!B150="","",'Peticions Aules'!B150)</f>
        <v/>
      </c>
      <c r="C148" s="145" t="str">
        <f>IF('Peticions Aules'!C150="","",'Peticions Aules'!C150)</f>
        <v/>
      </c>
      <c r="D148" s="146" t="str">
        <f>IF('Peticions Aules'!D150="","",'Peticions Aules'!D150)</f>
        <v/>
      </c>
      <c r="E148" s="147" t="str">
        <f>IF('Peticions Aules'!E150="","",'Peticions Aules'!E150)</f>
        <v/>
      </c>
      <c r="F148" s="148" t="str">
        <f>IF('Peticions Aules'!F150="","",'Peticions Aules'!F150)</f>
        <v/>
      </c>
      <c r="G148" s="148" t="str">
        <f>IF('Peticions Aules'!G150="","",'Peticions Aules'!G150)</f>
        <v/>
      </c>
      <c r="H148" s="148" t="str">
        <f>IF('Peticions Aules'!H150="","",'Peticions Aules'!H150)</f>
        <v/>
      </c>
      <c r="I148" s="148" t="str">
        <f>IF('Peticions Aules'!I150="","",'Peticions Aules'!I150)</f>
        <v/>
      </c>
      <c r="J148" s="149" t="str">
        <f>IF('Peticions Aules'!J150="","",'Peticions Aules'!J150)</f>
        <v/>
      </c>
      <c r="K148" s="150" t="str">
        <f>IF('Peticions Aules'!K150="","",'Peticions Aules'!K150)</f>
        <v/>
      </c>
      <c r="L148" s="151" t="str">
        <f>IF('Peticions Aules'!L150="","",'Peticions Aules'!L150)</f>
        <v/>
      </c>
      <c r="M148" s="151" t="str">
        <f>IF('Peticions Aules'!M150="","",'Peticions Aules'!M150)</f>
        <v/>
      </c>
      <c r="N148" s="152" t="str">
        <f>IF('Peticions Aules'!N150="","",'Peticions Aules'!N150)</f>
        <v/>
      </c>
      <c r="O148" s="156" t="str">
        <f>IF('Peticions Aules'!O150="","",'Peticions Aules'!O150)</f>
        <v/>
      </c>
      <c r="Q148" s="160">
        <f t="shared" si="16"/>
        <v>0</v>
      </c>
      <c r="R148" s="154">
        <f xml:space="preserve"> IF(Q148="",0,Calculs!$C$35*Q148)</f>
        <v>0</v>
      </c>
      <c r="S148" s="160">
        <f t="shared" si="17"/>
        <v>0</v>
      </c>
      <c r="T148" s="153" t="str">
        <f t="shared" si="18"/>
        <v/>
      </c>
      <c r="U148" s="153" t="str">
        <f t="shared" si="19"/>
        <v/>
      </c>
      <c r="V148" s="154">
        <f xml:space="preserve">  IF(T148&lt;&gt;"",IF(E148="",0,SUMIF(Calculs!$B$2:$B$19,T148,Calculs!$C$2:$C$19)*E148),0)</f>
        <v>0</v>
      </c>
      <c r="W148" s="160">
        <f t="shared" si="20"/>
        <v>0</v>
      </c>
      <c r="X148" s="154" t="str">
        <f t="shared" si="23"/>
        <v/>
      </c>
      <c r="Y148" s="154">
        <f xml:space="preserve"> IF(X148="", 0,IF(E148="",0, VLOOKUP(X148,Calculs!$B$25:$C$30,2,FALSE)*E148))</f>
        <v>0</v>
      </c>
      <c r="Z148" s="160">
        <f t="shared" si="21"/>
        <v>0</v>
      </c>
      <c r="AA148" s="154">
        <f xml:space="preserve">  IF(Z148="",0,Z148*Calculs!$C$32)</f>
        <v>0</v>
      </c>
      <c r="AC148" s="154">
        <f t="shared" si="22"/>
        <v>0</v>
      </c>
    </row>
    <row r="149" spans="1:29" s="153" customFormat="1" ht="12.75" customHeight="1" x14ac:dyDescent="0.2">
      <c r="A149" s="145" t="str">
        <f>IF('Peticions Aules'!A151="","",'Peticions Aules'!A151)</f>
        <v/>
      </c>
      <c r="B149" s="145" t="str">
        <f>IF('Peticions Aules'!B151="","",'Peticions Aules'!B151)</f>
        <v/>
      </c>
      <c r="C149" s="145" t="str">
        <f>IF('Peticions Aules'!C151="","",'Peticions Aules'!C151)</f>
        <v/>
      </c>
      <c r="D149" s="146" t="str">
        <f>IF('Peticions Aules'!D151="","",'Peticions Aules'!D151)</f>
        <v/>
      </c>
      <c r="E149" s="147" t="str">
        <f>IF('Peticions Aules'!E151="","",'Peticions Aules'!E151)</f>
        <v/>
      </c>
      <c r="F149" s="148" t="str">
        <f>IF('Peticions Aules'!F151="","",'Peticions Aules'!F151)</f>
        <v/>
      </c>
      <c r="G149" s="148" t="str">
        <f>IF('Peticions Aules'!G151="","",'Peticions Aules'!G151)</f>
        <v/>
      </c>
      <c r="H149" s="148" t="str">
        <f>IF('Peticions Aules'!H151="","",'Peticions Aules'!H151)</f>
        <v/>
      </c>
      <c r="I149" s="148" t="str">
        <f>IF('Peticions Aules'!I151="","",'Peticions Aules'!I151)</f>
        <v/>
      </c>
      <c r="J149" s="149" t="str">
        <f>IF('Peticions Aules'!J151="","",'Peticions Aules'!J151)</f>
        <v/>
      </c>
      <c r="K149" s="150" t="str">
        <f>IF('Peticions Aules'!K151="","",'Peticions Aules'!K151)</f>
        <v/>
      </c>
      <c r="L149" s="151" t="str">
        <f>IF('Peticions Aules'!L151="","",'Peticions Aules'!L151)</f>
        <v/>
      </c>
      <c r="M149" s="151" t="str">
        <f>IF('Peticions Aules'!M151="","",'Peticions Aules'!M151)</f>
        <v/>
      </c>
      <c r="N149" s="152" t="str">
        <f>IF('Peticions Aules'!N151="","",'Peticions Aules'!N151)</f>
        <v/>
      </c>
      <c r="O149" s="156" t="str">
        <f>IF('Peticions Aules'!O151="","",'Peticions Aules'!O151)</f>
        <v/>
      </c>
      <c r="Q149" s="160">
        <f t="shared" si="16"/>
        <v>0</v>
      </c>
      <c r="R149" s="154">
        <f xml:space="preserve"> IF(Q149="",0,Calculs!$C$35*Q149)</f>
        <v>0</v>
      </c>
      <c r="S149" s="160">
        <f t="shared" si="17"/>
        <v>0</v>
      </c>
      <c r="T149" s="153" t="str">
        <f t="shared" si="18"/>
        <v/>
      </c>
      <c r="U149" s="153" t="str">
        <f t="shared" si="19"/>
        <v/>
      </c>
      <c r="V149" s="154">
        <f xml:space="preserve">  IF(T149&lt;&gt;"",IF(E149="",0,SUMIF(Calculs!$B$2:$B$19,T149,Calculs!$C$2:$C$19)*E149),0)</f>
        <v>0</v>
      </c>
      <c r="W149" s="160">
        <f t="shared" si="20"/>
        <v>0</v>
      </c>
      <c r="X149" s="154" t="str">
        <f t="shared" si="23"/>
        <v/>
      </c>
      <c r="Y149" s="154">
        <f xml:space="preserve"> IF(X149="", 0,IF(E149="",0, VLOOKUP(X149,Calculs!$B$25:$C$30,2,FALSE)*E149))</f>
        <v>0</v>
      </c>
      <c r="Z149" s="160">
        <f t="shared" si="21"/>
        <v>0</v>
      </c>
      <c r="AA149" s="154">
        <f xml:space="preserve">  IF(Z149="",0,Z149*Calculs!$C$32)</f>
        <v>0</v>
      </c>
      <c r="AC149" s="154">
        <f t="shared" si="22"/>
        <v>0</v>
      </c>
    </row>
    <row r="150" spans="1:29" s="153" customFormat="1" ht="12.75" customHeight="1" x14ac:dyDescent="0.2">
      <c r="A150" s="145" t="str">
        <f>IF('Peticions Aules'!A152="","",'Peticions Aules'!A152)</f>
        <v/>
      </c>
      <c r="B150" s="145" t="str">
        <f>IF('Peticions Aules'!B152="","",'Peticions Aules'!B152)</f>
        <v/>
      </c>
      <c r="C150" s="145" t="str">
        <f>IF('Peticions Aules'!C152="","",'Peticions Aules'!C152)</f>
        <v/>
      </c>
      <c r="D150" s="146" t="str">
        <f>IF('Peticions Aules'!D152="","",'Peticions Aules'!D152)</f>
        <v/>
      </c>
      <c r="E150" s="147" t="str">
        <f>IF('Peticions Aules'!E152="","",'Peticions Aules'!E152)</f>
        <v/>
      </c>
      <c r="F150" s="148" t="str">
        <f>IF('Peticions Aules'!F152="","",'Peticions Aules'!F152)</f>
        <v/>
      </c>
      <c r="G150" s="148" t="str">
        <f>IF('Peticions Aules'!G152="","",'Peticions Aules'!G152)</f>
        <v/>
      </c>
      <c r="H150" s="148" t="str">
        <f>IF('Peticions Aules'!H152="","",'Peticions Aules'!H152)</f>
        <v/>
      </c>
      <c r="I150" s="148" t="str">
        <f>IF('Peticions Aules'!I152="","",'Peticions Aules'!I152)</f>
        <v/>
      </c>
      <c r="J150" s="149" t="str">
        <f>IF('Peticions Aules'!J152="","",'Peticions Aules'!J152)</f>
        <v/>
      </c>
      <c r="K150" s="150" t="str">
        <f>IF('Peticions Aules'!K152="","",'Peticions Aules'!K152)</f>
        <v/>
      </c>
      <c r="L150" s="151" t="str">
        <f>IF('Peticions Aules'!L152="","",'Peticions Aules'!L152)</f>
        <v/>
      </c>
      <c r="M150" s="151" t="str">
        <f>IF('Peticions Aules'!M152="","",'Peticions Aules'!M152)</f>
        <v/>
      </c>
      <c r="N150" s="152" t="str">
        <f>IF('Peticions Aules'!N152="","",'Peticions Aules'!N152)</f>
        <v/>
      </c>
      <c r="O150" s="156" t="str">
        <f>IF('Peticions Aules'!O152="","",'Peticions Aules'!O152)</f>
        <v/>
      </c>
      <c r="Q150" s="160">
        <f t="shared" si="16"/>
        <v>0</v>
      </c>
      <c r="R150" s="154">
        <f xml:space="preserve"> IF(Q150="",0,Calculs!$C$35*Q150)</f>
        <v>0</v>
      </c>
      <c r="S150" s="160">
        <f t="shared" si="17"/>
        <v>0</v>
      </c>
      <c r="T150" s="153" t="str">
        <f t="shared" si="18"/>
        <v/>
      </c>
      <c r="U150" s="153" t="str">
        <f t="shared" si="19"/>
        <v/>
      </c>
      <c r="V150" s="154">
        <f xml:space="preserve">  IF(T150&lt;&gt;"",IF(E150="",0,SUMIF(Calculs!$B$2:$B$19,T150,Calculs!$C$2:$C$19)*E150),0)</f>
        <v>0</v>
      </c>
      <c r="W150" s="160">
        <f t="shared" si="20"/>
        <v>0</v>
      </c>
      <c r="X150" s="154" t="str">
        <f t="shared" si="23"/>
        <v/>
      </c>
      <c r="Y150" s="154">
        <f xml:space="preserve"> IF(X150="", 0,IF(E150="",0, VLOOKUP(X150,Calculs!$B$25:$C$30,2,FALSE)*E150))</f>
        <v>0</v>
      </c>
      <c r="Z150" s="160">
        <f t="shared" si="21"/>
        <v>0</v>
      </c>
      <c r="AA150" s="154">
        <f xml:space="preserve">  IF(Z150="",0,Z150*Calculs!$C$32)</f>
        <v>0</v>
      </c>
      <c r="AC150" s="154">
        <f t="shared" si="22"/>
        <v>0</v>
      </c>
    </row>
    <row r="151" spans="1:29" s="153" customFormat="1" ht="12.75" customHeight="1" x14ac:dyDescent="0.2">
      <c r="A151" s="145" t="str">
        <f>IF('Peticions Aules'!A153="","",'Peticions Aules'!A153)</f>
        <v/>
      </c>
      <c r="B151" s="145" t="str">
        <f>IF('Peticions Aules'!B153="","",'Peticions Aules'!B153)</f>
        <v/>
      </c>
      <c r="C151" s="145" t="str">
        <f>IF('Peticions Aules'!C153="","",'Peticions Aules'!C153)</f>
        <v/>
      </c>
      <c r="D151" s="146" t="str">
        <f>IF('Peticions Aules'!D153="","",'Peticions Aules'!D153)</f>
        <v/>
      </c>
      <c r="E151" s="147" t="str">
        <f>IF('Peticions Aules'!E153="","",'Peticions Aules'!E153)</f>
        <v/>
      </c>
      <c r="F151" s="148" t="str">
        <f>IF('Peticions Aules'!F153="","",'Peticions Aules'!F153)</f>
        <v/>
      </c>
      <c r="G151" s="148" t="str">
        <f>IF('Peticions Aules'!G153="","",'Peticions Aules'!G153)</f>
        <v/>
      </c>
      <c r="H151" s="148" t="str">
        <f>IF('Peticions Aules'!H153="","",'Peticions Aules'!H153)</f>
        <v/>
      </c>
      <c r="I151" s="148" t="str">
        <f>IF('Peticions Aules'!I153="","",'Peticions Aules'!I153)</f>
        <v/>
      </c>
      <c r="J151" s="149" t="str">
        <f>IF('Peticions Aules'!J153="","",'Peticions Aules'!J153)</f>
        <v/>
      </c>
      <c r="K151" s="150" t="str">
        <f>IF('Peticions Aules'!K153="","",'Peticions Aules'!K153)</f>
        <v/>
      </c>
      <c r="L151" s="151" t="str">
        <f>IF('Peticions Aules'!L153="","",'Peticions Aules'!L153)</f>
        <v/>
      </c>
      <c r="M151" s="151" t="str">
        <f>IF('Peticions Aules'!M153="","",'Peticions Aules'!M153)</f>
        <v/>
      </c>
      <c r="N151" s="152" t="str">
        <f>IF('Peticions Aules'!N153="","",'Peticions Aules'!N153)</f>
        <v/>
      </c>
      <c r="O151" s="156" t="str">
        <f>IF('Peticions Aules'!O153="","",'Peticions Aules'!O153)</f>
        <v/>
      </c>
      <c r="Q151" s="160">
        <f t="shared" si="16"/>
        <v>0</v>
      </c>
      <c r="R151" s="154">
        <f xml:space="preserve"> IF(Q151="",0,Calculs!$C$35*Q151)</f>
        <v>0</v>
      </c>
      <c r="S151" s="160">
        <f t="shared" si="17"/>
        <v>0</v>
      </c>
      <c r="T151" s="153" t="str">
        <f t="shared" si="18"/>
        <v/>
      </c>
      <c r="U151" s="153" t="str">
        <f t="shared" si="19"/>
        <v/>
      </c>
      <c r="V151" s="154">
        <f xml:space="preserve">  IF(T151&lt;&gt;"",IF(E151="",0,SUMIF(Calculs!$B$2:$B$19,T151,Calculs!$C$2:$C$19)*E151),0)</f>
        <v>0</v>
      </c>
      <c r="W151" s="160">
        <f t="shared" si="20"/>
        <v>0</v>
      </c>
      <c r="X151" s="154" t="str">
        <f t="shared" si="23"/>
        <v/>
      </c>
      <c r="Y151" s="154">
        <f xml:space="preserve"> IF(X151="", 0,IF(E151="",0, VLOOKUP(X151,Calculs!$B$25:$C$30,2,FALSE)*E151))</f>
        <v>0</v>
      </c>
      <c r="Z151" s="160">
        <f t="shared" si="21"/>
        <v>0</v>
      </c>
      <c r="AA151" s="154">
        <f xml:space="preserve">  IF(Z151="",0,Z151*Calculs!$C$32)</f>
        <v>0</v>
      </c>
      <c r="AC151" s="154">
        <f t="shared" si="22"/>
        <v>0</v>
      </c>
    </row>
    <row r="152" spans="1:29" s="153" customFormat="1" ht="12.75" customHeight="1" x14ac:dyDescent="0.2">
      <c r="A152" s="145" t="str">
        <f>IF('Peticions Aules'!A154="","",'Peticions Aules'!A154)</f>
        <v/>
      </c>
      <c r="B152" s="145" t="str">
        <f>IF('Peticions Aules'!B154="","",'Peticions Aules'!B154)</f>
        <v/>
      </c>
      <c r="C152" s="145" t="str">
        <f>IF('Peticions Aules'!C154="","",'Peticions Aules'!C154)</f>
        <v/>
      </c>
      <c r="D152" s="146" t="str">
        <f>IF('Peticions Aules'!D154="","",'Peticions Aules'!D154)</f>
        <v/>
      </c>
      <c r="E152" s="147" t="str">
        <f>IF('Peticions Aules'!E154="","",'Peticions Aules'!E154)</f>
        <v/>
      </c>
      <c r="F152" s="148" t="str">
        <f>IF('Peticions Aules'!F154="","",'Peticions Aules'!F154)</f>
        <v/>
      </c>
      <c r="G152" s="148" t="str">
        <f>IF('Peticions Aules'!G154="","",'Peticions Aules'!G154)</f>
        <v/>
      </c>
      <c r="H152" s="148" t="str">
        <f>IF('Peticions Aules'!H154="","",'Peticions Aules'!H154)</f>
        <v/>
      </c>
      <c r="I152" s="148" t="str">
        <f>IF('Peticions Aules'!I154="","",'Peticions Aules'!I154)</f>
        <v/>
      </c>
      <c r="J152" s="149" t="str">
        <f>IF('Peticions Aules'!J154="","",'Peticions Aules'!J154)</f>
        <v/>
      </c>
      <c r="K152" s="150" t="str">
        <f>IF('Peticions Aules'!K154="","",'Peticions Aules'!K154)</f>
        <v/>
      </c>
      <c r="L152" s="151" t="str">
        <f>IF('Peticions Aules'!L154="","",'Peticions Aules'!L154)</f>
        <v/>
      </c>
      <c r="M152" s="151" t="str">
        <f>IF('Peticions Aules'!M154="","",'Peticions Aules'!M154)</f>
        <v/>
      </c>
      <c r="N152" s="152" t="str">
        <f>IF('Peticions Aules'!N154="","",'Peticions Aules'!N154)</f>
        <v/>
      </c>
      <c r="O152" s="156" t="str">
        <f>IF('Peticions Aules'!O154="","",'Peticions Aules'!O154)</f>
        <v/>
      </c>
      <c r="Q152" s="160">
        <f t="shared" si="16"/>
        <v>0</v>
      </c>
      <c r="R152" s="154">
        <f xml:space="preserve"> IF(Q152="",0,Calculs!$C$35*Q152)</f>
        <v>0</v>
      </c>
      <c r="S152" s="160">
        <f t="shared" si="17"/>
        <v>0</v>
      </c>
      <c r="T152" s="153" t="str">
        <f t="shared" si="18"/>
        <v/>
      </c>
      <c r="U152" s="153" t="str">
        <f t="shared" si="19"/>
        <v/>
      </c>
      <c r="V152" s="154">
        <f xml:space="preserve">  IF(T152&lt;&gt;"",IF(E152="",0,SUMIF(Calculs!$B$2:$B$19,T152,Calculs!$C$2:$C$19)*E152),0)</f>
        <v>0</v>
      </c>
      <c r="W152" s="160">
        <f t="shared" si="20"/>
        <v>0</v>
      </c>
      <c r="X152" s="154" t="str">
        <f t="shared" si="23"/>
        <v/>
      </c>
      <c r="Y152" s="154">
        <f xml:space="preserve"> IF(X152="", 0,IF(E152="",0, VLOOKUP(X152,Calculs!$B$25:$C$30,2,FALSE)*E152))</f>
        <v>0</v>
      </c>
      <c r="Z152" s="160">
        <f t="shared" si="21"/>
        <v>0</v>
      </c>
      <c r="AA152" s="154">
        <f xml:space="preserve">  IF(Z152="",0,Z152*Calculs!$C$32)</f>
        <v>0</v>
      </c>
      <c r="AC152" s="154">
        <f t="shared" si="22"/>
        <v>0</v>
      </c>
    </row>
    <row r="153" spans="1:29" s="153" customFormat="1" ht="12.75" customHeight="1" x14ac:dyDescent="0.2">
      <c r="A153" s="145" t="str">
        <f>IF('Peticions Aules'!A155="","",'Peticions Aules'!A155)</f>
        <v/>
      </c>
      <c r="B153" s="145" t="str">
        <f>IF('Peticions Aules'!B155="","",'Peticions Aules'!B155)</f>
        <v/>
      </c>
      <c r="C153" s="145" t="str">
        <f>IF('Peticions Aules'!C155="","",'Peticions Aules'!C155)</f>
        <v/>
      </c>
      <c r="D153" s="146" t="str">
        <f>IF('Peticions Aules'!D155="","",'Peticions Aules'!D155)</f>
        <v/>
      </c>
      <c r="E153" s="147" t="str">
        <f>IF('Peticions Aules'!E155="","",'Peticions Aules'!E155)</f>
        <v/>
      </c>
      <c r="F153" s="148" t="str">
        <f>IF('Peticions Aules'!F155="","",'Peticions Aules'!F155)</f>
        <v/>
      </c>
      <c r="G153" s="148" t="str">
        <f>IF('Peticions Aules'!G155="","",'Peticions Aules'!G155)</f>
        <v/>
      </c>
      <c r="H153" s="148" t="str">
        <f>IF('Peticions Aules'!H155="","",'Peticions Aules'!H155)</f>
        <v/>
      </c>
      <c r="I153" s="148" t="str">
        <f>IF('Peticions Aules'!I155="","",'Peticions Aules'!I155)</f>
        <v/>
      </c>
      <c r="J153" s="149" t="str">
        <f>IF('Peticions Aules'!J155="","",'Peticions Aules'!J155)</f>
        <v/>
      </c>
      <c r="K153" s="150" t="str">
        <f>IF('Peticions Aules'!K155="","",'Peticions Aules'!K155)</f>
        <v/>
      </c>
      <c r="L153" s="151" t="str">
        <f>IF('Peticions Aules'!L155="","",'Peticions Aules'!L155)</f>
        <v/>
      </c>
      <c r="M153" s="151" t="str">
        <f>IF('Peticions Aules'!M155="","",'Peticions Aules'!M155)</f>
        <v/>
      </c>
      <c r="N153" s="152" t="str">
        <f>IF('Peticions Aules'!N155="","",'Peticions Aules'!N155)</f>
        <v/>
      </c>
      <c r="O153" s="156" t="str">
        <f>IF('Peticions Aules'!O155="","",'Peticions Aules'!O155)</f>
        <v/>
      </c>
      <c r="Q153" s="160">
        <f t="shared" si="16"/>
        <v>0</v>
      </c>
      <c r="R153" s="154">
        <f xml:space="preserve"> IF(Q153="",0,Calculs!$C$35*Q153)</f>
        <v>0</v>
      </c>
      <c r="S153" s="160">
        <f t="shared" si="17"/>
        <v>0</v>
      </c>
      <c r="T153" s="153" t="str">
        <f t="shared" si="18"/>
        <v/>
      </c>
      <c r="U153" s="153" t="str">
        <f t="shared" si="19"/>
        <v/>
      </c>
      <c r="V153" s="154">
        <f xml:space="preserve">  IF(T153&lt;&gt;"",IF(E153="",0,SUMIF(Calculs!$B$2:$B$19,T153,Calculs!$C$2:$C$19)*E153),0)</f>
        <v>0</v>
      </c>
      <c r="W153" s="160">
        <f t="shared" si="20"/>
        <v>0</v>
      </c>
      <c r="X153" s="154" t="str">
        <f t="shared" si="23"/>
        <v/>
      </c>
      <c r="Y153" s="154">
        <f xml:space="preserve"> IF(X153="", 0,IF(E153="",0, VLOOKUP(X153,Calculs!$B$25:$C$30,2,FALSE)*E153))</f>
        <v>0</v>
      </c>
      <c r="Z153" s="160">
        <f t="shared" si="21"/>
        <v>0</v>
      </c>
      <c r="AA153" s="154">
        <f xml:space="preserve">  IF(Z153="",0,Z153*Calculs!$C$32)</f>
        <v>0</v>
      </c>
      <c r="AC153" s="154">
        <f t="shared" si="22"/>
        <v>0</v>
      </c>
    </row>
    <row r="154" spans="1:29" s="153" customFormat="1" ht="12.75" customHeight="1" x14ac:dyDescent="0.2">
      <c r="A154" s="145" t="str">
        <f>IF('Peticions Aules'!A156="","",'Peticions Aules'!A156)</f>
        <v/>
      </c>
      <c r="B154" s="145" t="str">
        <f>IF('Peticions Aules'!B156="","",'Peticions Aules'!B156)</f>
        <v/>
      </c>
      <c r="C154" s="145" t="str">
        <f>IF('Peticions Aules'!C156="","",'Peticions Aules'!C156)</f>
        <v/>
      </c>
      <c r="D154" s="146" t="str">
        <f>IF('Peticions Aules'!D156="","",'Peticions Aules'!D156)</f>
        <v/>
      </c>
      <c r="E154" s="147" t="str">
        <f>IF('Peticions Aules'!E156="","",'Peticions Aules'!E156)</f>
        <v/>
      </c>
      <c r="F154" s="148" t="str">
        <f>IF('Peticions Aules'!F156="","",'Peticions Aules'!F156)</f>
        <v/>
      </c>
      <c r="G154" s="148" t="str">
        <f>IF('Peticions Aules'!G156="","",'Peticions Aules'!G156)</f>
        <v/>
      </c>
      <c r="H154" s="148" t="str">
        <f>IF('Peticions Aules'!H156="","",'Peticions Aules'!H156)</f>
        <v/>
      </c>
      <c r="I154" s="148" t="str">
        <f>IF('Peticions Aules'!I156="","",'Peticions Aules'!I156)</f>
        <v/>
      </c>
      <c r="J154" s="149" t="str">
        <f>IF('Peticions Aules'!J156="","",'Peticions Aules'!J156)</f>
        <v/>
      </c>
      <c r="K154" s="150" t="str">
        <f>IF('Peticions Aules'!K156="","",'Peticions Aules'!K156)</f>
        <v/>
      </c>
      <c r="L154" s="151" t="str">
        <f>IF('Peticions Aules'!L156="","",'Peticions Aules'!L156)</f>
        <v/>
      </c>
      <c r="M154" s="151" t="str">
        <f>IF('Peticions Aules'!M156="","",'Peticions Aules'!M156)</f>
        <v/>
      </c>
      <c r="N154" s="152" t="str">
        <f>IF('Peticions Aules'!N156="","",'Peticions Aules'!N156)</f>
        <v/>
      </c>
      <c r="O154" s="156" t="str">
        <f>IF('Peticions Aules'!O156="","",'Peticions Aules'!O156)</f>
        <v/>
      </c>
      <c r="Q154" s="160">
        <f t="shared" si="16"/>
        <v>0</v>
      </c>
      <c r="R154" s="154">
        <f xml:space="preserve"> IF(Q154="",0,Calculs!$C$35*Q154)</f>
        <v>0</v>
      </c>
      <c r="S154" s="160">
        <f t="shared" si="17"/>
        <v>0</v>
      </c>
      <c r="T154" s="153" t="str">
        <f t="shared" si="18"/>
        <v/>
      </c>
      <c r="U154" s="153" t="str">
        <f t="shared" si="19"/>
        <v/>
      </c>
      <c r="V154" s="154">
        <f xml:space="preserve">  IF(T154&lt;&gt;"",IF(E154="",0,SUMIF(Calculs!$B$2:$B$19,T154,Calculs!$C$2:$C$19)*E154),0)</f>
        <v>0</v>
      </c>
      <c r="W154" s="160">
        <f t="shared" si="20"/>
        <v>0</v>
      </c>
      <c r="X154" s="154" t="str">
        <f t="shared" si="23"/>
        <v/>
      </c>
      <c r="Y154" s="154">
        <f xml:space="preserve"> IF(X154="", 0,IF(E154="",0, VLOOKUP(X154,Calculs!$B$25:$C$30,2,FALSE)*E154))</f>
        <v>0</v>
      </c>
      <c r="Z154" s="160">
        <f t="shared" si="21"/>
        <v>0</v>
      </c>
      <c r="AA154" s="154">
        <f xml:space="preserve">  IF(Z154="",0,Z154*Calculs!$C$32)</f>
        <v>0</v>
      </c>
      <c r="AC154" s="154">
        <f t="shared" si="22"/>
        <v>0</v>
      </c>
    </row>
    <row r="155" spans="1:29" s="153" customFormat="1" ht="12.75" customHeight="1" x14ac:dyDescent="0.2">
      <c r="A155" s="145" t="str">
        <f>IF('Peticions Aules'!A157="","",'Peticions Aules'!A157)</f>
        <v/>
      </c>
      <c r="B155" s="145" t="str">
        <f>IF('Peticions Aules'!B157="","",'Peticions Aules'!B157)</f>
        <v/>
      </c>
      <c r="C155" s="145" t="str">
        <f>IF('Peticions Aules'!C157="","",'Peticions Aules'!C157)</f>
        <v/>
      </c>
      <c r="D155" s="146" t="str">
        <f>IF('Peticions Aules'!D157="","",'Peticions Aules'!D157)</f>
        <v/>
      </c>
      <c r="E155" s="147" t="str">
        <f>IF('Peticions Aules'!E157="","",'Peticions Aules'!E157)</f>
        <v/>
      </c>
      <c r="F155" s="148" t="str">
        <f>IF('Peticions Aules'!F157="","",'Peticions Aules'!F157)</f>
        <v/>
      </c>
      <c r="G155" s="148" t="str">
        <f>IF('Peticions Aules'!G157="","",'Peticions Aules'!G157)</f>
        <v/>
      </c>
      <c r="H155" s="148" t="str">
        <f>IF('Peticions Aules'!H157="","",'Peticions Aules'!H157)</f>
        <v/>
      </c>
      <c r="I155" s="148" t="str">
        <f>IF('Peticions Aules'!I157="","",'Peticions Aules'!I157)</f>
        <v/>
      </c>
      <c r="J155" s="149" t="str">
        <f>IF('Peticions Aules'!J157="","",'Peticions Aules'!J157)</f>
        <v/>
      </c>
      <c r="K155" s="150" t="str">
        <f>IF('Peticions Aules'!K157="","",'Peticions Aules'!K157)</f>
        <v/>
      </c>
      <c r="L155" s="151" t="str">
        <f>IF('Peticions Aules'!L157="","",'Peticions Aules'!L157)</f>
        <v/>
      </c>
      <c r="M155" s="151" t="str">
        <f>IF('Peticions Aules'!M157="","",'Peticions Aules'!M157)</f>
        <v/>
      </c>
      <c r="N155" s="152" t="str">
        <f>IF('Peticions Aules'!N157="","",'Peticions Aules'!N157)</f>
        <v/>
      </c>
      <c r="O155" s="156" t="str">
        <f>IF('Peticions Aules'!O157="","",'Peticions Aules'!O157)</f>
        <v/>
      </c>
      <c r="Q155" s="160">
        <f t="shared" si="16"/>
        <v>0</v>
      </c>
      <c r="R155" s="154">
        <f xml:space="preserve"> IF(Q155="",0,Calculs!$C$35*Q155)</f>
        <v>0</v>
      </c>
      <c r="S155" s="160">
        <f t="shared" si="17"/>
        <v>0</v>
      </c>
      <c r="T155" s="153" t="str">
        <f t="shared" si="18"/>
        <v/>
      </c>
      <c r="U155" s="153" t="str">
        <f t="shared" si="19"/>
        <v/>
      </c>
      <c r="V155" s="154">
        <f xml:space="preserve">  IF(T155&lt;&gt;"",IF(E155="",0,SUMIF(Calculs!$B$2:$B$19,T155,Calculs!$C$2:$C$19)*E155),0)</f>
        <v>0</v>
      </c>
      <c r="W155" s="160">
        <f t="shared" si="20"/>
        <v>0</v>
      </c>
      <c r="X155" s="154" t="str">
        <f t="shared" si="23"/>
        <v/>
      </c>
      <c r="Y155" s="154">
        <f xml:space="preserve"> IF(X155="", 0,IF(E155="",0, VLOOKUP(X155,Calculs!$B$25:$C$30,2,FALSE)*E155))</f>
        <v>0</v>
      </c>
      <c r="Z155" s="160">
        <f t="shared" si="21"/>
        <v>0</v>
      </c>
      <c r="AA155" s="154">
        <f xml:space="preserve">  IF(Z155="",0,Z155*Calculs!$C$32)</f>
        <v>0</v>
      </c>
      <c r="AC155" s="154">
        <f t="shared" si="22"/>
        <v>0</v>
      </c>
    </row>
    <row r="156" spans="1:29" s="153" customFormat="1" ht="12.75" customHeight="1" x14ac:dyDescent="0.2">
      <c r="A156" s="145" t="str">
        <f>IF('Peticions Aules'!A158="","",'Peticions Aules'!A158)</f>
        <v/>
      </c>
      <c r="B156" s="145" t="str">
        <f>IF('Peticions Aules'!B158="","",'Peticions Aules'!B158)</f>
        <v/>
      </c>
      <c r="C156" s="145" t="str">
        <f>IF('Peticions Aules'!C158="","",'Peticions Aules'!C158)</f>
        <v/>
      </c>
      <c r="D156" s="146" t="str">
        <f>IF('Peticions Aules'!D158="","",'Peticions Aules'!D158)</f>
        <v/>
      </c>
      <c r="E156" s="147" t="str">
        <f>IF('Peticions Aules'!E158="","",'Peticions Aules'!E158)</f>
        <v/>
      </c>
      <c r="F156" s="148" t="str">
        <f>IF('Peticions Aules'!F158="","",'Peticions Aules'!F158)</f>
        <v/>
      </c>
      <c r="G156" s="148" t="str">
        <f>IF('Peticions Aules'!G158="","",'Peticions Aules'!G158)</f>
        <v/>
      </c>
      <c r="H156" s="148" t="str">
        <f>IF('Peticions Aules'!H158="","",'Peticions Aules'!H158)</f>
        <v/>
      </c>
      <c r="I156" s="148" t="str">
        <f>IF('Peticions Aules'!I158="","",'Peticions Aules'!I158)</f>
        <v/>
      </c>
      <c r="J156" s="149" t="str">
        <f>IF('Peticions Aules'!J158="","",'Peticions Aules'!J158)</f>
        <v/>
      </c>
      <c r="K156" s="150" t="str">
        <f>IF('Peticions Aules'!K158="","",'Peticions Aules'!K158)</f>
        <v/>
      </c>
      <c r="L156" s="151" t="str">
        <f>IF('Peticions Aules'!L158="","",'Peticions Aules'!L158)</f>
        <v/>
      </c>
      <c r="M156" s="151" t="str">
        <f>IF('Peticions Aules'!M158="","",'Peticions Aules'!M158)</f>
        <v/>
      </c>
      <c r="N156" s="152" t="str">
        <f>IF('Peticions Aules'!N158="","",'Peticions Aules'!N158)</f>
        <v/>
      </c>
      <c r="O156" s="156" t="str">
        <f>IF('Peticions Aules'!O158="","",'Peticions Aules'!O158)</f>
        <v/>
      </c>
      <c r="Q156" s="160">
        <f t="shared" si="16"/>
        <v>0</v>
      </c>
      <c r="R156" s="154">
        <f xml:space="preserve"> IF(Q156="",0,Calculs!$C$35*Q156)</f>
        <v>0</v>
      </c>
      <c r="S156" s="160">
        <f t="shared" si="17"/>
        <v>0</v>
      </c>
      <c r="T156" s="153" t="str">
        <f t="shared" si="18"/>
        <v/>
      </c>
      <c r="U156" s="153" t="str">
        <f t="shared" si="19"/>
        <v/>
      </c>
      <c r="V156" s="154">
        <f xml:space="preserve">  IF(T156&lt;&gt;"",IF(E156="",0,SUMIF(Calculs!$B$2:$B$19,T156,Calculs!$C$2:$C$19)*E156),0)</f>
        <v>0</v>
      </c>
      <c r="W156" s="160">
        <f t="shared" si="20"/>
        <v>0</v>
      </c>
      <c r="X156" s="154" t="str">
        <f t="shared" si="23"/>
        <v/>
      </c>
      <c r="Y156" s="154">
        <f xml:space="preserve"> IF(X156="", 0,IF(E156="",0, VLOOKUP(X156,Calculs!$B$25:$C$30,2,FALSE)*E156))</f>
        <v>0</v>
      </c>
      <c r="Z156" s="160">
        <f t="shared" si="21"/>
        <v>0</v>
      </c>
      <c r="AA156" s="154">
        <f xml:space="preserve">  IF(Z156="",0,Z156*Calculs!$C$32)</f>
        <v>0</v>
      </c>
      <c r="AC156" s="154">
        <f t="shared" si="22"/>
        <v>0</v>
      </c>
    </row>
    <row r="157" spans="1:29" s="153" customFormat="1" ht="12.75" customHeight="1" x14ac:dyDescent="0.2">
      <c r="A157" s="145" t="str">
        <f>IF('Peticions Aules'!A159="","",'Peticions Aules'!A159)</f>
        <v/>
      </c>
      <c r="B157" s="145" t="str">
        <f>IF('Peticions Aules'!B159="","",'Peticions Aules'!B159)</f>
        <v/>
      </c>
      <c r="C157" s="145" t="str">
        <f>IF('Peticions Aules'!C159="","",'Peticions Aules'!C159)</f>
        <v/>
      </c>
      <c r="D157" s="146" t="str">
        <f>IF('Peticions Aules'!D159="","",'Peticions Aules'!D159)</f>
        <v/>
      </c>
      <c r="E157" s="147" t="str">
        <f>IF('Peticions Aules'!E159="","",'Peticions Aules'!E159)</f>
        <v/>
      </c>
      <c r="F157" s="148" t="str">
        <f>IF('Peticions Aules'!F159="","",'Peticions Aules'!F159)</f>
        <v/>
      </c>
      <c r="G157" s="148" t="str">
        <f>IF('Peticions Aules'!G159="","",'Peticions Aules'!G159)</f>
        <v/>
      </c>
      <c r="H157" s="148" t="str">
        <f>IF('Peticions Aules'!H159="","",'Peticions Aules'!H159)</f>
        <v/>
      </c>
      <c r="I157" s="148" t="str">
        <f>IF('Peticions Aules'!I159="","",'Peticions Aules'!I159)</f>
        <v/>
      </c>
      <c r="J157" s="149" t="str">
        <f>IF('Peticions Aules'!J159="","",'Peticions Aules'!J159)</f>
        <v/>
      </c>
      <c r="K157" s="150" t="str">
        <f>IF('Peticions Aules'!K159="","",'Peticions Aules'!K159)</f>
        <v/>
      </c>
      <c r="L157" s="151" t="str">
        <f>IF('Peticions Aules'!L159="","",'Peticions Aules'!L159)</f>
        <v/>
      </c>
      <c r="M157" s="151" t="str">
        <f>IF('Peticions Aules'!M159="","",'Peticions Aules'!M159)</f>
        <v/>
      </c>
      <c r="N157" s="152" t="str">
        <f>IF('Peticions Aules'!N159="","",'Peticions Aules'!N159)</f>
        <v/>
      </c>
      <c r="O157" s="156" t="str">
        <f>IF('Peticions Aules'!O159="","",'Peticions Aules'!O159)</f>
        <v/>
      </c>
      <c r="Q157" s="160">
        <f t="shared" si="16"/>
        <v>0</v>
      </c>
      <c r="R157" s="154">
        <f xml:space="preserve"> IF(Q157="",0,Calculs!$C$35*Q157)</f>
        <v>0</v>
      </c>
      <c r="S157" s="160">
        <f t="shared" si="17"/>
        <v>0</v>
      </c>
      <c r="T157" s="153" t="str">
        <f t="shared" si="18"/>
        <v/>
      </c>
      <c r="U157" s="153" t="str">
        <f t="shared" si="19"/>
        <v/>
      </c>
      <c r="V157" s="154">
        <f xml:space="preserve">  IF(T157&lt;&gt;"",IF(E157="",0,SUMIF(Calculs!$B$2:$B$19,T157,Calculs!$C$2:$C$19)*E157),0)</f>
        <v>0</v>
      </c>
      <c r="W157" s="160">
        <f t="shared" si="20"/>
        <v>0</v>
      </c>
      <c r="X157" s="154" t="str">
        <f t="shared" si="23"/>
        <v/>
      </c>
      <c r="Y157" s="154">
        <f xml:space="preserve"> IF(X157="", 0,IF(E157="",0, VLOOKUP(X157,Calculs!$B$25:$C$30,2,FALSE)*E157))</f>
        <v>0</v>
      </c>
      <c r="Z157" s="160">
        <f t="shared" si="21"/>
        <v>0</v>
      </c>
      <c r="AA157" s="154">
        <f xml:space="preserve">  IF(Z157="",0,Z157*Calculs!$C$32)</f>
        <v>0</v>
      </c>
      <c r="AC157" s="154">
        <f t="shared" si="22"/>
        <v>0</v>
      </c>
    </row>
    <row r="158" spans="1:29" s="153" customFormat="1" ht="12.75" customHeight="1" x14ac:dyDescent="0.2">
      <c r="A158" s="145" t="str">
        <f>IF('Peticions Aules'!A160="","",'Peticions Aules'!A160)</f>
        <v/>
      </c>
      <c r="B158" s="145" t="str">
        <f>IF('Peticions Aules'!B160="","",'Peticions Aules'!B160)</f>
        <v/>
      </c>
      <c r="C158" s="145" t="str">
        <f>IF('Peticions Aules'!C160="","",'Peticions Aules'!C160)</f>
        <v/>
      </c>
      <c r="D158" s="146" t="str">
        <f>IF('Peticions Aules'!D160="","",'Peticions Aules'!D160)</f>
        <v/>
      </c>
      <c r="E158" s="147" t="str">
        <f>IF('Peticions Aules'!E160="","",'Peticions Aules'!E160)</f>
        <v/>
      </c>
      <c r="F158" s="148" t="str">
        <f>IF('Peticions Aules'!F160="","",'Peticions Aules'!F160)</f>
        <v/>
      </c>
      <c r="G158" s="148" t="str">
        <f>IF('Peticions Aules'!G160="","",'Peticions Aules'!G160)</f>
        <v/>
      </c>
      <c r="H158" s="148" t="str">
        <f>IF('Peticions Aules'!H160="","",'Peticions Aules'!H160)</f>
        <v/>
      </c>
      <c r="I158" s="148" t="str">
        <f>IF('Peticions Aules'!I160="","",'Peticions Aules'!I160)</f>
        <v/>
      </c>
      <c r="J158" s="149" t="str">
        <f>IF('Peticions Aules'!J160="","",'Peticions Aules'!J160)</f>
        <v/>
      </c>
      <c r="K158" s="150" t="str">
        <f>IF('Peticions Aules'!K160="","",'Peticions Aules'!K160)</f>
        <v/>
      </c>
      <c r="L158" s="151" t="str">
        <f>IF('Peticions Aules'!L160="","",'Peticions Aules'!L160)</f>
        <v/>
      </c>
      <c r="M158" s="151" t="str">
        <f>IF('Peticions Aules'!M160="","",'Peticions Aules'!M160)</f>
        <v/>
      </c>
      <c r="N158" s="152" t="str">
        <f>IF('Peticions Aules'!N160="","",'Peticions Aules'!N160)</f>
        <v/>
      </c>
      <c r="O158" s="156" t="str">
        <f>IF('Peticions Aules'!O160="","",'Peticions Aules'!O160)</f>
        <v/>
      </c>
      <c r="Q158" s="160">
        <f t="shared" si="16"/>
        <v>0</v>
      </c>
      <c r="R158" s="154">
        <f xml:space="preserve"> IF(Q158="",0,Calculs!$C$35*Q158)</f>
        <v>0</v>
      </c>
      <c r="S158" s="160">
        <f t="shared" si="17"/>
        <v>0</v>
      </c>
      <c r="T158" s="153" t="str">
        <f t="shared" si="18"/>
        <v/>
      </c>
      <c r="U158" s="153" t="str">
        <f t="shared" si="19"/>
        <v/>
      </c>
      <c r="V158" s="154">
        <f xml:space="preserve">  IF(T158&lt;&gt;"",IF(E158="",0,SUMIF(Calculs!$B$2:$B$19,T158,Calculs!$C$2:$C$19)*E158),0)</f>
        <v>0</v>
      </c>
      <c r="W158" s="160">
        <f t="shared" si="20"/>
        <v>0</v>
      </c>
      <c r="X158" s="154" t="str">
        <f t="shared" si="23"/>
        <v/>
      </c>
      <c r="Y158" s="154">
        <f xml:space="preserve"> IF(X158="", 0,IF(E158="",0, VLOOKUP(X158,Calculs!$B$25:$C$30,2,FALSE)*E158))</f>
        <v>0</v>
      </c>
      <c r="Z158" s="160">
        <f t="shared" si="21"/>
        <v>0</v>
      </c>
      <c r="AA158" s="154">
        <f xml:space="preserve">  IF(Z158="",0,Z158*Calculs!$C$32)</f>
        <v>0</v>
      </c>
      <c r="AC158" s="154">
        <f t="shared" si="22"/>
        <v>0</v>
      </c>
    </row>
    <row r="159" spans="1:29" s="153" customFormat="1" ht="12.75" customHeight="1" x14ac:dyDescent="0.2">
      <c r="A159" s="145" t="str">
        <f>IF('Peticions Aules'!A161="","",'Peticions Aules'!A161)</f>
        <v/>
      </c>
      <c r="B159" s="145" t="str">
        <f>IF('Peticions Aules'!B161="","",'Peticions Aules'!B161)</f>
        <v/>
      </c>
      <c r="C159" s="145" t="str">
        <f>IF('Peticions Aules'!C161="","",'Peticions Aules'!C161)</f>
        <v/>
      </c>
      <c r="D159" s="146" t="str">
        <f>IF('Peticions Aules'!D161="","",'Peticions Aules'!D161)</f>
        <v/>
      </c>
      <c r="E159" s="147" t="str">
        <f>IF('Peticions Aules'!E161="","",'Peticions Aules'!E161)</f>
        <v/>
      </c>
      <c r="F159" s="148" t="str">
        <f>IF('Peticions Aules'!F161="","",'Peticions Aules'!F161)</f>
        <v/>
      </c>
      <c r="G159" s="148" t="str">
        <f>IF('Peticions Aules'!G161="","",'Peticions Aules'!G161)</f>
        <v/>
      </c>
      <c r="H159" s="148" t="str">
        <f>IF('Peticions Aules'!H161="","",'Peticions Aules'!H161)</f>
        <v/>
      </c>
      <c r="I159" s="148" t="str">
        <f>IF('Peticions Aules'!I161="","",'Peticions Aules'!I161)</f>
        <v/>
      </c>
      <c r="J159" s="149" t="str">
        <f>IF('Peticions Aules'!J161="","",'Peticions Aules'!J161)</f>
        <v/>
      </c>
      <c r="K159" s="150" t="str">
        <f>IF('Peticions Aules'!K161="","",'Peticions Aules'!K161)</f>
        <v/>
      </c>
      <c r="L159" s="151" t="str">
        <f>IF('Peticions Aules'!L161="","",'Peticions Aules'!L161)</f>
        <v/>
      </c>
      <c r="M159" s="151" t="str">
        <f>IF('Peticions Aules'!M161="","",'Peticions Aules'!M161)</f>
        <v/>
      </c>
      <c r="N159" s="152" t="str">
        <f>IF('Peticions Aules'!N161="","",'Peticions Aules'!N161)</f>
        <v/>
      </c>
      <c r="O159" s="156" t="str">
        <f>IF('Peticions Aules'!O161="","",'Peticions Aules'!O161)</f>
        <v/>
      </c>
      <c r="Q159" s="160">
        <f t="shared" si="16"/>
        <v>0</v>
      </c>
      <c r="R159" s="154">
        <f xml:space="preserve"> IF(Q159="",0,Calculs!$C$35*Q159)</f>
        <v>0</v>
      </c>
      <c r="S159" s="160">
        <f t="shared" si="17"/>
        <v>0</v>
      </c>
      <c r="T159" s="153" t="str">
        <f t="shared" si="18"/>
        <v/>
      </c>
      <c r="U159" s="153" t="str">
        <f t="shared" si="19"/>
        <v/>
      </c>
      <c r="V159" s="154">
        <f xml:space="preserve">  IF(T159&lt;&gt;"",IF(E159="",0,SUMIF(Calculs!$B$2:$B$19,T159,Calculs!$C$2:$C$19)*E159),0)</f>
        <v>0</v>
      </c>
      <c r="W159" s="160">
        <f t="shared" si="20"/>
        <v>0</v>
      </c>
      <c r="X159" s="154" t="str">
        <f t="shared" si="23"/>
        <v/>
      </c>
      <c r="Y159" s="154">
        <f xml:space="preserve"> IF(X159="", 0,IF(E159="",0, VLOOKUP(X159,Calculs!$B$25:$C$30,2,FALSE)*E159))</f>
        <v>0</v>
      </c>
      <c r="Z159" s="160">
        <f t="shared" si="21"/>
        <v>0</v>
      </c>
      <c r="AA159" s="154">
        <f xml:space="preserve">  IF(Z159="",0,Z159*Calculs!$C$32)</f>
        <v>0</v>
      </c>
      <c r="AC159" s="154">
        <f t="shared" si="22"/>
        <v>0</v>
      </c>
    </row>
    <row r="160" spans="1:29" s="153" customFormat="1" ht="12.75" customHeight="1" x14ac:dyDescent="0.2">
      <c r="A160" s="145" t="str">
        <f>IF('Peticions Aules'!A162="","",'Peticions Aules'!A162)</f>
        <v/>
      </c>
      <c r="B160" s="145" t="str">
        <f>IF('Peticions Aules'!B162="","",'Peticions Aules'!B162)</f>
        <v/>
      </c>
      <c r="C160" s="145" t="str">
        <f>IF('Peticions Aules'!C162="","",'Peticions Aules'!C162)</f>
        <v/>
      </c>
      <c r="D160" s="146" t="str">
        <f>IF('Peticions Aules'!D162="","",'Peticions Aules'!D162)</f>
        <v/>
      </c>
      <c r="E160" s="147" t="str">
        <f>IF('Peticions Aules'!E162="","",'Peticions Aules'!E162)</f>
        <v/>
      </c>
      <c r="F160" s="148" t="str">
        <f>IF('Peticions Aules'!F162="","",'Peticions Aules'!F162)</f>
        <v/>
      </c>
      <c r="G160" s="148" t="str">
        <f>IF('Peticions Aules'!G162="","",'Peticions Aules'!G162)</f>
        <v/>
      </c>
      <c r="H160" s="148" t="str">
        <f>IF('Peticions Aules'!H162="","",'Peticions Aules'!H162)</f>
        <v/>
      </c>
      <c r="I160" s="148" t="str">
        <f>IF('Peticions Aules'!I162="","",'Peticions Aules'!I162)</f>
        <v/>
      </c>
      <c r="J160" s="149" t="str">
        <f>IF('Peticions Aules'!J162="","",'Peticions Aules'!J162)</f>
        <v/>
      </c>
      <c r="K160" s="150" t="str">
        <f>IF('Peticions Aules'!K162="","",'Peticions Aules'!K162)</f>
        <v/>
      </c>
      <c r="L160" s="151" t="str">
        <f>IF('Peticions Aules'!L162="","",'Peticions Aules'!L162)</f>
        <v/>
      </c>
      <c r="M160" s="151" t="str">
        <f>IF('Peticions Aules'!M162="","",'Peticions Aules'!M162)</f>
        <v/>
      </c>
      <c r="N160" s="152" t="str">
        <f>IF('Peticions Aules'!N162="","",'Peticions Aules'!N162)</f>
        <v/>
      </c>
      <c r="O160" s="156" t="str">
        <f>IF('Peticions Aules'!O162="","",'Peticions Aules'!O162)</f>
        <v/>
      </c>
      <c r="Q160" s="160">
        <f t="shared" si="16"/>
        <v>0</v>
      </c>
      <c r="R160" s="154">
        <f xml:space="preserve"> IF(Q160="",0,Calculs!$C$35*Q160)</f>
        <v>0</v>
      </c>
      <c r="S160" s="160">
        <f t="shared" si="17"/>
        <v>0</v>
      </c>
      <c r="T160" s="153" t="str">
        <f t="shared" si="18"/>
        <v/>
      </c>
      <c r="U160" s="153" t="str">
        <f t="shared" si="19"/>
        <v/>
      </c>
      <c r="V160" s="154">
        <f xml:space="preserve">  IF(T160&lt;&gt;"",IF(E160="",0,SUMIF(Calculs!$B$2:$B$19,T160,Calculs!$C$2:$C$19)*E160),0)</f>
        <v>0</v>
      </c>
      <c r="W160" s="160">
        <f t="shared" si="20"/>
        <v>0</v>
      </c>
      <c r="X160" s="154" t="str">
        <f t="shared" si="23"/>
        <v/>
      </c>
      <c r="Y160" s="154">
        <f xml:space="preserve"> IF(X160="", 0,IF(E160="",0, VLOOKUP(X160,Calculs!$B$25:$C$30,2,FALSE)*E160))</f>
        <v>0</v>
      </c>
      <c r="Z160" s="160">
        <f t="shared" si="21"/>
        <v>0</v>
      </c>
      <c r="AA160" s="154">
        <f xml:space="preserve">  IF(Z160="",0,Z160*Calculs!$C$32)</f>
        <v>0</v>
      </c>
      <c r="AC160" s="154">
        <f t="shared" si="22"/>
        <v>0</v>
      </c>
    </row>
    <row r="161" spans="1:29" s="153" customFormat="1" ht="12.75" customHeight="1" x14ac:dyDescent="0.2">
      <c r="A161" s="145" t="str">
        <f>IF('Peticions Aules'!A163="","",'Peticions Aules'!A163)</f>
        <v/>
      </c>
      <c r="B161" s="145" t="str">
        <f>IF('Peticions Aules'!B163="","",'Peticions Aules'!B163)</f>
        <v/>
      </c>
      <c r="C161" s="145" t="str">
        <f>IF('Peticions Aules'!C163="","",'Peticions Aules'!C163)</f>
        <v/>
      </c>
      <c r="D161" s="146" t="str">
        <f>IF('Peticions Aules'!D163="","",'Peticions Aules'!D163)</f>
        <v/>
      </c>
      <c r="E161" s="147" t="str">
        <f>IF('Peticions Aules'!E163="","",'Peticions Aules'!E163)</f>
        <v/>
      </c>
      <c r="F161" s="148" t="str">
        <f>IF('Peticions Aules'!F163="","",'Peticions Aules'!F163)</f>
        <v/>
      </c>
      <c r="G161" s="148" t="str">
        <f>IF('Peticions Aules'!G163="","",'Peticions Aules'!G163)</f>
        <v/>
      </c>
      <c r="H161" s="148" t="str">
        <f>IF('Peticions Aules'!H163="","",'Peticions Aules'!H163)</f>
        <v/>
      </c>
      <c r="I161" s="148" t="str">
        <f>IF('Peticions Aules'!I163="","",'Peticions Aules'!I163)</f>
        <v/>
      </c>
      <c r="J161" s="149" t="str">
        <f>IF('Peticions Aules'!J163="","",'Peticions Aules'!J163)</f>
        <v/>
      </c>
      <c r="K161" s="150" t="str">
        <f>IF('Peticions Aules'!K163="","",'Peticions Aules'!K163)</f>
        <v/>
      </c>
      <c r="L161" s="151" t="str">
        <f>IF('Peticions Aules'!L163="","",'Peticions Aules'!L163)</f>
        <v/>
      </c>
      <c r="M161" s="151" t="str">
        <f>IF('Peticions Aules'!M163="","",'Peticions Aules'!M163)</f>
        <v/>
      </c>
      <c r="N161" s="152" t="str">
        <f>IF('Peticions Aules'!N163="","",'Peticions Aules'!N163)</f>
        <v/>
      </c>
      <c r="O161" s="156" t="str">
        <f>IF('Peticions Aules'!O163="","",'Peticions Aules'!O163)</f>
        <v/>
      </c>
      <c r="Q161" s="160">
        <f t="shared" si="16"/>
        <v>0</v>
      </c>
      <c r="R161" s="154">
        <f xml:space="preserve"> IF(Q161="",0,Calculs!$C$35*Q161)</f>
        <v>0</v>
      </c>
      <c r="S161" s="160">
        <f t="shared" si="17"/>
        <v>0</v>
      </c>
      <c r="T161" s="153" t="str">
        <f t="shared" si="18"/>
        <v/>
      </c>
      <c r="U161" s="153" t="str">
        <f t="shared" si="19"/>
        <v/>
      </c>
      <c r="V161" s="154">
        <f xml:space="preserve">  IF(T161&lt;&gt;"",IF(E161="",0,SUMIF(Calculs!$B$2:$B$19,T161,Calculs!$C$2:$C$19)*E161),0)</f>
        <v>0</v>
      </c>
      <c r="W161" s="160">
        <f t="shared" si="20"/>
        <v>0</v>
      </c>
      <c r="X161" s="154" t="str">
        <f t="shared" si="23"/>
        <v/>
      </c>
      <c r="Y161" s="154">
        <f xml:space="preserve"> IF(X161="", 0,IF(E161="",0, VLOOKUP(X161,Calculs!$B$25:$C$30,2,FALSE)*E161))</f>
        <v>0</v>
      </c>
      <c r="Z161" s="160">
        <f t="shared" si="21"/>
        <v>0</v>
      </c>
      <c r="AA161" s="154">
        <f xml:space="preserve">  IF(Z161="",0,Z161*Calculs!$C$32)</f>
        <v>0</v>
      </c>
      <c r="AC161" s="154">
        <f t="shared" si="22"/>
        <v>0</v>
      </c>
    </row>
    <row r="162" spans="1:29" s="153" customFormat="1" ht="12.75" customHeight="1" x14ac:dyDescent="0.2">
      <c r="A162" s="145" t="str">
        <f>IF('Peticions Aules'!A164="","",'Peticions Aules'!A164)</f>
        <v/>
      </c>
      <c r="B162" s="145" t="str">
        <f>IF('Peticions Aules'!B164="","",'Peticions Aules'!B164)</f>
        <v/>
      </c>
      <c r="C162" s="145" t="str">
        <f>IF('Peticions Aules'!C164="","",'Peticions Aules'!C164)</f>
        <v/>
      </c>
      <c r="D162" s="146" t="str">
        <f>IF('Peticions Aules'!D164="","",'Peticions Aules'!D164)</f>
        <v/>
      </c>
      <c r="E162" s="147" t="str">
        <f>IF('Peticions Aules'!E164="","",'Peticions Aules'!E164)</f>
        <v/>
      </c>
      <c r="F162" s="148" t="str">
        <f>IF('Peticions Aules'!F164="","",'Peticions Aules'!F164)</f>
        <v/>
      </c>
      <c r="G162" s="148" t="str">
        <f>IF('Peticions Aules'!G164="","",'Peticions Aules'!G164)</f>
        <v/>
      </c>
      <c r="H162" s="148" t="str">
        <f>IF('Peticions Aules'!H164="","",'Peticions Aules'!H164)</f>
        <v/>
      </c>
      <c r="I162" s="148" t="str">
        <f>IF('Peticions Aules'!I164="","",'Peticions Aules'!I164)</f>
        <v/>
      </c>
      <c r="J162" s="149" t="str">
        <f>IF('Peticions Aules'!J164="","",'Peticions Aules'!J164)</f>
        <v/>
      </c>
      <c r="K162" s="150" t="str">
        <f>IF('Peticions Aules'!K164="","",'Peticions Aules'!K164)</f>
        <v/>
      </c>
      <c r="L162" s="151" t="str">
        <f>IF('Peticions Aules'!L164="","",'Peticions Aules'!L164)</f>
        <v/>
      </c>
      <c r="M162" s="151" t="str">
        <f>IF('Peticions Aules'!M164="","",'Peticions Aules'!M164)</f>
        <v/>
      </c>
      <c r="N162" s="152" t="str">
        <f>IF('Peticions Aules'!N164="","",'Peticions Aules'!N164)</f>
        <v/>
      </c>
      <c r="O162" s="156" t="str">
        <f>IF('Peticions Aules'!O164="","",'Peticions Aules'!O164)</f>
        <v/>
      </c>
      <c r="Q162" s="160">
        <f t="shared" si="16"/>
        <v>0</v>
      </c>
      <c r="R162" s="154">
        <f xml:space="preserve"> IF(Q162="",0,Calculs!$C$35*Q162)</f>
        <v>0</v>
      </c>
      <c r="S162" s="160">
        <f t="shared" si="17"/>
        <v>0</v>
      </c>
      <c r="T162" s="153" t="str">
        <f t="shared" si="18"/>
        <v/>
      </c>
      <c r="U162" s="153" t="str">
        <f t="shared" si="19"/>
        <v/>
      </c>
      <c r="V162" s="154">
        <f xml:space="preserve">  IF(T162&lt;&gt;"",IF(E162="",0,SUMIF(Calculs!$B$2:$B$19,T162,Calculs!$C$2:$C$19)*E162),0)</f>
        <v>0</v>
      </c>
      <c r="W162" s="160">
        <f t="shared" si="20"/>
        <v>0</v>
      </c>
      <c r="X162" s="154" t="str">
        <f t="shared" si="23"/>
        <v/>
      </c>
      <c r="Y162" s="154">
        <f xml:space="preserve"> IF(X162="", 0,IF(E162="",0, VLOOKUP(X162,Calculs!$B$25:$C$30,2,FALSE)*E162))</f>
        <v>0</v>
      </c>
      <c r="Z162" s="160">
        <f t="shared" si="21"/>
        <v>0</v>
      </c>
      <c r="AA162" s="154">
        <f xml:space="preserve">  IF(Z162="",0,Z162*Calculs!$C$32)</f>
        <v>0</v>
      </c>
      <c r="AC162" s="154">
        <f t="shared" si="22"/>
        <v>0</v>
      </c>
    </row>
    <row r="163" spans="1:29" s="153" customFormat="1" ht="12.75" customHeight="1" x14ac:dyDescent="0.2">
      <c r="A163" s="145" t="str">
        <f>IF('Peticions Aules'!A165="","",'Peticions Aules'!A165)</f>
        <v/>
      </c>
      <c r="B163" s="145" t="str">
        <f>IF('Peticions Aules'!B165="","",'Peticions Aules'!B165)</f>
        <v/>
      </c>
      <c r="C163" s="145" t="str">
        <f>IF('Peticions Aules'!C165="","",'Peticions Aules'!C165)</f>
        <v/>
      </c>
      <c r="D163" s="146" t="str">
        <f>IF('Peticions Aules'!D165="","",'Peticions Aules'!D165)</f>
        <v/>
      </c>
      <c r="E163" s="147" t="str">
        <f>IF('Peticions Aules'!E165="","",'Peticions Aules'!E165)</f>
        <v/>
      </c>
      <c r="F163" s="148" t="str">
        <f>IF('Peticions Aules'!F165="","",'Peticions Aules'!F165)</f>
        <v/>
      </c>
      <c r="G163" s="148" t="str">
        <f>IF('Peticions Aules'!G165="","",'Peticions Aules'!G165)</f>
        <v/>
      </c>
      <c r="H163" s="148" t="str">
        <f>IF('Peticions Aules'!H165="","",'Peticions Aules'!H165)</f>
        <v/>
      </c>
      <c r="I163" s="148" t="str">
        <f>IF('Peticions Aules'!I165="","",'Peticions Aules'!I165)</f>
        <v/>
      </c>
      <c r="J163" s="149" t="str">
        <f>IF('Peticions Aules'!J165="","",'Peticions Aules'!J165)</f>
        <v/>
      </c>
      <c r="K163" s="150" t="str">
        <f>IF('Peticions Aules'!K165="","",'Peticions Aules'!K165)</f>
        <v/>
      </c>
      <c r="L163" s="151" t="str">
        <f>IF('Peticions Aules'!L165="","",'Peticions Aules'!L165)</f>
        <v/>
      </c>
      <c r="M163" s="151" t="str">
        <f>IF('Peticions Aules'!M165="","",'Peticions Aules'!M165)</f>
        <v/>
      </c>
      <c r="N163" s="152" t="str">
        <f>IF('Peticions Aules'!N165="","",'Peticions Aules'!N165)</f>
        <v/>
      </c>
      <c r="O163" s="156" t="str">
        <f>IF('Peticions Aules'!O165="","",'Peticions Aules'!O165)</f>
        <v/>
      </c>
      <c r="Q163" s="160">
        <f t="shared" si="16"/>
        <v>0</v>
      </c>
      <c r="R163" s="154">
        <f xml:space="preserve"> IF(Q163="",0,Calculs!$C$35*Q163)</f>
        <v>0</v>
      </c>
      <c r="S163" s="160">
        <f t="shared" si="17"/>
        <v>0</v>
      </c>
      <c r="T163" s="153" t="str">
        <f t="shared" si="18"/>
        <v/>
      </c>
      <c r="U163" s="153" t="str">
        <f t="shared" si="19"/>
        <v/>
      </c>
      <c r="V163" s="154">
        <f xml:space="preserve">  IF(T163&lt;&gt;"",IF(E163="",0,SUMIF(Calculs!$B$2:$B$19,T163,Calculs!$C$2:$C$19)*E163),0)</f>
        <v>0</v>
      </c>
      <c r="W163" s="160">
        <f t="shared" si="20"/>
        <v>0</v>
      </c>
      <c r="X163" s="154" t="str">
        <f t="shared" si="23"/>
        <v/>
      </c>
      <c r="Y163" s="154">
        <f xml:space="preserve"> IF(X163="", 0,IF(E163="",0, VLOOKUP(X163,Calculs!$B$25:$C$30,2,FALSE)*E163))</f>
        <v>0</v>
      </c>
      <c r="Z163" s="160">
        <f t="shared" si="21"/>
        <v>0</v>
      </c>
      <c r="AA163" s="154">
        <f xml:space="preserve">  IF(Z163="",0,Z163*Calculs!$C$32)</f>
        <v>0</v>
      </c>
      <c r="AC163" s="154">
        <f t="shared" si="22"/>
        <v>0</v>
      </c>
    </row>
    <row r="164" spans="1:29" s="153" customFormat="1" ht="12.75" customHeight="1" x14ac:dyDescent="0.2">
      <c r="A164" s="145" t="str">
        <f>IF('Peticions Aules'!A166="","",'Peticions Aules'!A166)</f>
        <v/>
      </c>
      <c r="B164" s="145" t="str">
        <f>IF('Peticions Aules'!B166="","",'Peticions Aules'!B166)</f>
        <v/>
      </c>
      <c r="C164" s="145" t="str">
        <f>IF('Peticions Aules'!C166="","",'Peticions Aules'!C166)</f>
        <v/>
      </c>
      <c r="D164" s="146" t="str">
        <f>IF('Peticions Aules'!D166="","",'Peticions Aules'!D166)</f>
        <v/>
      </c>
      <c r="E164" s="147" t="str">
        <f>IF('Peticions Aules'!E166="","",'Peticions Aules'!E166)</f>
        <v/>
      </c>
      <c r="F164" s="148" t="str">
        <f>IF('Peticions Aules'!F166="","",'Peticions Aules'!F166)</f>
        <v/>
      </c>
      <c r="G164" s="148" t="str">
        <f>IF('Peticions Aules'!G166="","",'Peticions Aules'!G166)</f>
        <v/>
      </c>
      <c r="H164" s="148" t="str">
        <f>IF('Peticions Aules'!H166="","",'Peticions Aules'!H166)</f>
        <v/>
      </c>
      <c r="I164" s="148" t="str">
        <f>IF('Peticions Aules'!I166="","",'Peticions Aules'!I166)</f>
        <v/>
      </c>
      <c r="J164" s="149" t="str">
        <f>IF('Peticions Aules'!J166="","",'Peticions Aules'!J166)</f>
        <v/>
      </c>
      <c r="K164" s="150" t="str">
        <f>IF('Peticions Aules'!K166="","",'Peticions Aules'!K166)</f>
        <v/>
      </c>
      <c r="L164" s="151" t="str">
        <f>IF('Peticions Aules'!L166="","",'Peticions Aules'!L166)</f>
        <v/>
      </c>
      <c r="M164" s="151" t="str">
        <f>IF('Peticions Aules'!M166="","",'Peticions Aules'!M166)</f>
        <v/>
      </c>
      <c r="N164" s="152" t="str">
        <f>IF('Peticions Aules'!N166="","",'Peticions Aules'!N166)</f>
        <v/>
      </c>
      <c r="O164" s="156" t="str">
        <f>IF('Peticions Aules'!O166="","",'Peticions Aules'!O166)</f>
        <v/>
      </c>
      <c r="Q164" s="160">
        <f t="shared" si="16"/>
        <v>0</v>
      </c>
      <c r="R164" s="154">
        <f xml:space="preserve"> IF(Q164="",0,Calculs!$C$35*Q164)</f>
        <v>0</v>
      </c>
      <c r="S164" s="160">
        <f t="shared" si="17"/>
        <v>0</v>
      </c>
      <c r="T164" s="153" t="str">
        <f t="shared" si="18"/>
        <v/>
      </c>
      <c r="U164" s="153" t="str">
        <f t="shared" si="19"/>
        <v/>
      </c>
      <c r="V164" s="154">
        <f xml:space="preserve">  IF(T164&lt;&gt;"",IF(E164="",0,SUMIF(Calculs!$B$2:$B$19,T164,Calculs!$C$2:$C$19)*E164),0)</f>
        <v>0</v>
      </c>
      <c r="W164" s="160">
        <f t="shared" si="20"/>
        <v>0</v>
      </c>
      <c r="X164" s="154" t="str">
        <f t="shared" si="23"/>
        <v/>
      </c>
      <c r="Y164" s="154">
        <f xml:space="preserve"> IF(X164="", 0,IF(E164="",0, VLOOKUP(X164,Calculs!$B$25:$C$30,2,FALSE)*E164))</f>
        <v>0</v>
      </c>
      <c r="Z164" s="160">
        <f t="shared" si="21"/>
        <v>0</v>
      </c>
      <c r="AA164" s="154">
        <f xml:space="preserve">  IF(Z164="",0,Z164*Calculs!$C$32)</f>
        <v>0</v>
      </c>
      <c r="AC164" s="154">
        <f t="shared" si="22"/>
        <v>0</v>
      </c>
    </row>
    <row r="165" spans="1:29" s="153" customFormat="1" ht="12.75" customHeight="1" x14ac:dyDescent="0.2">
      <c r="A165" s="145" t="str">
        <f>IF('Peticions Aules'!A167="","",'Peticions Aules'!A167)</f>
        <v/>
      </c>
      <c r="B165" s="145" t="str">
        <f>IF('Peticions Aules'!B167="","",'Peticions Aules'!B167)</f>
        <v/>
      </c>
      <c r="C165" s="145" t="str">
        <f>IF('Peticions Aules'!C167="","",'Peticions Aules'!C167)</f>
        <v/>
      </c>
      <c r="D165" s="146" t="str">
        <f>IF('Peticions Aules'!D167="","",'Peticions Aules'!D167)</f>
        <v/>
      </c>
      <c r="E165" s="147" t="str">
        <f>IF('Peticions Aules'!E167="","",'Peticions Aules'!E167)</f>
        <v/>
      </c>
      <c r="F165" s="148" t="str">
        <f>IF('Peticions Aules'!F167="","",'Peticions Aules'!F167)</f>
        <v/>
      </c>
      <c r="G165" s="148" t="str">
        <f>IF('Peticions Aules'!G167="","",'Peticions Aules'!G167)</f>
        <v/>
      </c>
      <c r="H165" s="148" t="str">
        <f>IF('Peticions Aules'!H167="","",'Peticions Aules'!H167)</f>
        <v/>
      </c>
      <c r="I165" s="148" t="str">
        <f>IF('Peticions Aules'!I167="","",'Peticions Aules'!I167)</f>
        <v/>
      </c>
      <c r="J165" s="149" t="str">
        <f>IF('Peticions Aules'!J167="","",'Peticions Aules'!J167)</f>
        <v/>
      </c>
      <c r="K165" s="150" t="str">
        <f>IF('Peticions Aules'!K167="","",'Peticions Aules'!K167)</f>
        <v/>
      </c>
      <c r="L165" s="151" t="str">
        <f>IF('Peticions Aules'!L167="","",'Peticions Aules'!L167)</f>
        <v/>
      </c>
      <c r="M165" s="151" t="str">
        <f>IF('Peticions Aules'!M167="","",'Peticions Aules'!M167)</f>
        <v/>
      </c>
      <c r="N165" s="152" t="str">
        <f>IF('Peticions Aules'!N167="","",'Peticions Aules'!N167)</f>
        <v/>
      </c>
      <c r="O165" s="156" t="str">
        <f>IF('Peticions Aules'!O167="","",'Peticions Aules'!O167)</f>
        <v/>
      </c>
      <c r="Q165" s="160">
        <f t="shared" si="16"/>
        <v>0</v>
      </c>
      <c r="R165" s="154">
        <f xml:space="preserve"> IF(Q165="",0,Calculs!$C$35*Q165)</f>
        <v>0</v>
      </c>
      <c r="S165" s="160">
        <f t="shared" si="17"/>
        <v>0</v>
      </c>
      <c r="T165" s="153" t="str">
        <f t="shared" si="18"/>
        <v/>
      </c>
      <c r="U165" s="153" t="str">
        <f t="shared" si="19"/>
        <v/>
      </c>
      <c r="V165" s="154">
        <f xml:space="preserve">  IF(T165&lt;&gt;"",IF(E165="",0,SUMIF(Calculs!$B$2:$B$19,T165,Calculs!$C$2:$C$19)*E165),0)</f>
        <v>0</v>
      </c>
      <c r="W165" s="160">
        <f t="shared" si="20"/>
        <v>0</v>
      </c>
      <c r="X165" s="154" t="str">
        <f t="shared" si="23"/>
        <v/>
      </c>
      <c r="Y165" s="154">
        <f xml:space="preserve"> IF(X165="", 0,IF(E165="",0, VLOOKUP(X165,Calculs!$B$25:$C$30,2,FALSE)*E165))</f>
        <v>0</v>
      </c>
      <c r="Z165" s="160">
        <f t="shared" si="21"/>
        <v>0</v>
      </c>
      <c r="AA165" s="154">
        <f xml:space="preserve">  IF(Z165="",0,Z165*Calculs!$C$32)</f>
        <v>0</v>
      </c>
      <c r="AC165" s="154">
        <f t="shared" si="22"/>
        <v>0</v>
      </c>
    </row>
    <row r="166" spans="1:29" s="153" customFormat="1" ht="12.75" customHeight="1" x14ac:dyDescent="0.2">
      <c r="A166" s="145" t="str">
        <f>IF('Peticions Aules'!A168="","",'Peticions Aules'!A168)</f>
        <v/>
      </c>
      <c r="B166" s="145" t="str">
        <f>IF('Peticions Aules'!B168="","",'Peticions Aules'!B168)</f>
        <v/>
      </c>
      <c r="C166" s="145" t="str">
        <f>IF('Peticions Aules'!C168="","",'Peticions Aules'!C168)</f>
        <v/>
      </c>
      <c r="D166" s="146" t="str">
        <f>IF('Peticions Aules'!D168="","",'Peticions Aules'!D168)</f>
        <v/>
      </c>
      <c r="E166" s="147" t="str">
        <f>IF('Peticions Aules'!E168="","",'Peticions Aules'!E168)</f>
        <v/>
      </c>
      <c r="F166" s="148" t="str">
        <f>IF('Peticions Aules'!F168="","",'Peticions Aules'!F168)</f>
        <v/>
      </c>
      <c r="G166" s="148" t="str">
        <f>IF('Peticions Aules'!G168="","",'Peticions Aules'!G168)</f>
        <v/>
      </c>
      <c r="H166" s="148" t="str">
        <f>IF('Peticions Aules'!H168="","",'Peticions Aules'!H168)</f>
        <v/>
      </c>
      <c r="I166" s="148" t="str">
        <f>IF('Peticions Aules'!I168="","",'Peticions Aules'!I168)</f>
        <v/>
      </c>
      <c r="J166" s="149" t="str">
        <f>IF('Peticions Aules'!J168="","",'Peticions Aules'!J168)</f>
        <v/>
      </c>
      <c r="K166" s="150" t="str">
        <f>IF('Peticions Aules'!K168="","",'Peticions Aules'!K168)</f>
        <v/>
      </c>
      <c r="L166" s="151" t="str">
        <f>IF('Peticions Aules'!L168="","",'Peticions Aules'!L168)</f>
        <v/>
      </c>
      <c r="M166" s="151" t="str">
        <f>IF('Peticions Aules'!M168="","",'Peticions Aules'!M168)</f>
        <v/>
      </c>
      <c r="N166" s="152" t="str">
        <f>IF('Peticions Aules'!N168="","",'Peticions Aules'!N168)</f>
        <v/>
      </c>
      <c r="O166" s="156" t="str">
        <f>IF('Peticions Aules'!O168="","",'Peticions Aules'!O168)</f>
        <v/>
      </c>
      <c r="Q166" s="160">
        <f t="shared" si="16"/>
        <v>0</v>
      </c>
      <c r="R166" s="154">
        <f xml:space="preserve"> IF(Q166="",0,Calculs!$C$35*Q166)</f>
        <v>0</v>
      </c>
      <c r="S166" s="160">
        <f t="shared" si="17"/>
        <v>0</v>
      </c>
      <c r="T166" s="153" t="str">
        <f t="shared" si="18"/>
        <v/>
      </c>
      <c r="U166" s="153" t="str">
        <f t="shared" si="19"/>
        <v/>
      </c>
      <c r="V166" s="154">
        <f xml:space="preserve">  IF(T166&lt;&gt;"",IF(E166="",0,SUMIF(Calculs!$B$2:$B$19,T166,Calculs!$C$2:$C$19)*E166),0)</f>
        <v>0</v>
      </c>
      <c r="W166" s="160">
        <f t="shared" si="20"/>
        <v>0</v>
      </c>
      <c r="X166" s="154" t="str">
        <f t="shared" si="23"/>
        <v/>
      </c>
      <c r="Y166" s="154">
        <f xml:space="preserve"> IF(X166="", 0,IF(E166="",0, VLOOKUP(X166,Calculs!$B$25:$C$30,2,FALSE)*E166))</f>
        <v>0</v>
      </c>
      <c r="Z166" s="160">
        <f t="shared" si="21"/>
        <v>0</v>
      </c>
      <c r="AA166" s="154">
        <f xml:space="preserve">  IF(Z166="",0,Z166*Calculs!$C$32)</f>
        <v>0</v>
      </c>
      <c r="AC166" s="154">
        <f t="shared" si="22"/>
        <v>0</v>
      </c>
    </row>
    <row r="167" spans="1:29" s="153" customFormat="1" ht="12.75" customHeight="1" x14ac:dyDescent="0.2">
      <c r="A167" s="145" t="str">
        <f>IF('Peticions Aules'!A169="","",'Peticions Aules'!A169)</f>
        <v/>
      </c>
      <c r="B167" s="145" t="str">
        <f>IF('Peticions Aules'!B169="","",'Peticions Aules'!B169)</f>
        <v/>
      </c>
      <c r="C167" s="145" t="str">
        <f>IF('Peticions Aules'!C169="","",'Peticions Aules'!C169)</f>
        <v/>
      </c>
      <c r="D167" s="146" t="str">
        <f>IF('Peticions Aules'!D169="","",'Peticions Aules'!D169)</f>
        <v/>
      </c>
      <c r="E167" s="147" t="str">
        <f>IF('Peticions Aules'!E169="","",'Peticions Aules'!E169)</f>
        <v/>
      </c>
      <c r="F167" s="148" t="str">
        <f>IF('Peticions Aules'!F169="","",'Peticions Aules'!F169)</f>
        <v/>
      </c>
      <c r="G167" s="148" t="str">
        <f>IF('Peticions Aules'!G169="","",'Peticions Aules'!G169)</f>
        <v/>
      </c>
      <c r="H167" s="148" t="str">
        <f>IF('Peticions Aules'!H169="","",'Peticions Aules'!H169)</f>
        <v/>
      </c>
      <c r="I167" s="148" t="str">
        <f>IF('Peticions Aules'!I169="","",'Peticions Aules'!I169)</f>
        <v/>
      </c>
      <c r="J167" s="149" t="str">
        <f>IF('Peticions Aules'!J169="","",'Peticions Aules'!J169)</f>
        <v/>
      </c>
      <c r="K167" s="150" t="str">
        <f>IF('Peticions Aules'!K169="","",'Peticions Aules'!K169)</f>
        <v/>
      </c>
      <c r="L167" s="151" t="str">
        <f>IF('Peticions Aules'!L169="","",'Peticions Aules'!L169)</f>
        <v/>
      </c>
      <c r="M167" s="151" t="str">
        <f>IF('Peticions Aules'!M169="","",'Peticions Aules'!M169)</f>
        <v/>
      </c>
      <c r="N167" s="152" t="str">
        <f>IF('Peticions Aules'!N169="","",'Peticions Aules'!N169)</f>
        <v/>
      </c>
      <c r="O167" s="156" t="str">
        <f>IF('Peticions Aules'!O169="","",'Peticions Aules'!O169)</f>
        <v/>
      </c>
      <c r="Q167" s="160">
        <f t="shared" si="16"/>
        <v>0</v>
      </c>
      <c r="R167" s="154">
        <f xml:space="preserve"> IF(Q167="",0,Calculs!$C$35*Q167)</f>
        <v>0</v>
      </c>
      <c r="S167" s="160">
        <f t="shared" si="17"/>
        <v>0</v>
      </c>
      <c r="T167" s="153" t="str">
        <f t="shared" si="18"/>
        <v/>
      </c>
      <c r="U167" s="153" t="str">
        <f t="shared" si="19"/>
        <v/>
      </c>
      <c r="V167" s="154">
        <f xml:space="preserve">  IF(T167&lt;&gt;"",IF(E167="",0,SUMIF(Calculs!$B$2:$B$19,T167,Calculs!$C$2:$C$19)*E167),0)</f>
        <v>0</v>
      </c>
      <c r="W167" s="160">
        <f t="shared" si="20"/>
        <v>0</v>
      </c>
      <c r="X167" s="154" t="str">
        <f t="shared" si="23"/>
        <v/>
      </c>
      <c r="Y167" s="154">
        <f xml:space="preserve"> IF(X167="", 0,IF(E167="",0, VLOOKUP(X167,Calculs!$B$25:$C$30,2,FALSE)*E167))</f>
        <v>0</v>
      </c>
      <c r="Z167" s="160">
        <f t="shared" si="21"/>
        <v>0</v>
      </c>
      <c r="AA167" s="154">
        <f xml:space="preserve">  IF(Z167="",0,Z167*Calculs!$C$32)</f>
        <v>0</v>
      </c>
      <c r="AC167" s="154">
        <f t="shared" si="22"/>
        <v>0</v>
      </c>
    </row>
    <row r="168" spans="1:29" s="153" customFormat="1" ht="12.75" customHeight="1" x14ac:dyDescent="0.2">
      <c r="A168" s="145" t="str">
        <f>IF('Peticions Aules'!A170="","",'Peticions Aules'!A170)</f>
        <v/>
      </c>
      <c r="B168" s="145" t="str">
        <f>IF('Peticions Aules'!B170="","",'Peticions Aules'!B170)</f>
        <v/>
      </c>
      <c r="C168" s="145" t="str">
        <f>IF('Peticions Aules'!C170="","",'Peticions Aules'!C170)</f>
        <v/>
      </c>
      <c r="D168" s="146" t="str">
        <f>IF('Peticions Aules'!D170="","",'Peticions Aules'!D170)</f>
        <v/>
      </c>
      <c r="E168" s="147" t="str">
        <f>IF('Peticions Aules'!E170="","",'Peticions Aules'!E170)</f>
        <v/>
      </c>
      <c r="F168" s="148" t="str">
        <f>IF('Peticions Aules'!F170="","",'Peticions Aules'!F170)</f>
        <v/>
      </c>
      <c r="G168" s="148" t="str">
        <f>IF('Peticions Aules'!G170="","",'Peticions Aules'!G170)</f>
        <v/>
      </c>
      <c r="H168" s="148" t="str">
        <f>IF('Peticions Aules'!H170="","",'Peticions Aules'!H170)</f>
        <v/>
      </c>
      <c r="I168" s="148" t="str">
        <f>IF('Peticions Aules'!I170="","",'Peticions Aules'!I170)</f>
        <v/>
      </c>
      <c r="J168" s="149" t="str">
        <f>IF('Peticions Aules'!J170="","",'Peticions Aules'!J170)</f>
        <v/>
      </c>
      <c r="K168" s="150" t="str">
        <f>IF('Peticions Aules'!K170="","",'Peticions Aules'!K170)</f>
        <v/>
      </c>
      <c r="L168" s="151" t="str">
        <f>IF('Peticions Aules'!L170="","",'Peticions Aules'!L170)</f>
        <v/>
      </c>
      <c r="M168" s="151" t="str">
        <f>IF('Peticions Aules'!M170="","",'Peticions Aules'!M170)</f>
        <v/>
      </c>
      <c r="N168" s="152" t="str">
        <f>IF('Peticions Aules'!N170="","",'Peticions Aules'!N170)</f>
        <v/>
      </c>
      <c r="O168" s="156" t="str">
        <f>IF('Peticions Aules'!O170="","",'Peticions Aules'!O170)</f>
        <v/>
      </c>
      <c r="Q168" s="160">
        <f t="shared" si="16"/>
        <v>0</v>
      </c>
      <c r="R168" s="154">
        <f xml:space="preserve"> IF(Q168="",0,Calculs!$C$35*Q168)</f>
        <v>0</v>
      </c>
      <c r="S168" s="160">
        <f t="shared" si="17"/>
        <v>0</v>
      </c>
      <c r="T168" s="153" t="str">
        <f t="shared" si="18"/>
        <v/>
      </c>
      <c r="U168" s="153" t="str">
        <f t="shared" si="19"/>
        <v/>
      </c>
      <c r="V168" s="154">
        <f xml:space="preserve">  IF(T168&lt;&gt;"",IF(E168="",0,SUMIF(Calculs!$B$2:$B$19,T168,Calculs!$C$2:$C$19)*E168),0)</f>
        <v>0</v>
      </c>
      <c r="W168" s="160">
        <f t="shared" si="20"/>
        <v>0</v>
      </c>
      <c r="X168" s="154" t="str">
        <f t="shared" si="23"/>
        <v/>
      </c>
      <c r="Y168" s="154">
        <f xml:space="preserve"> IF(X168="", 0,IF(E168="",0, VLOOKUP(X168,Calculs!$B$25:$C$30,2,FALSE)*E168))</f>
        <v>0</v>
      </c>
      <c r="Z168" s="160">
        <f t="shared" si="21"/>
        <v>0</v>
      </c>
      <c r="AA168" s="154">
        <f xml:space="preserve">  IF(Z168="",0,Z168*Calculs!$C$32)</f>
        <v>0</v>
      </c>
      <c r="AC168" s="154">
        <f t="shared" si="22"/>
        <v>0</v>
      </c>
    </row>
    <row r="169" spans="1:29" s="153" customFormat="1" ht="12.75" customHeight="1" x14ac:dyDescent="0.2">
      <c r="A169" s="145" t="str">
        <f>IF('Peticions Aules'!A171="","",'Peticions Aules'!A171)</f>
        <v/>
      </c>
      <c r="B169" s="145" t="str">
        <f>IF('Peticions Aules'!B171="","",'Peticions Aules'!B171)</f>
        <v/>
      </c>
      <c r="C169" s="145" t="str">
        <f>IF('Peticions Aules'!C171="","",'Peticions Aules'!C171)</f>
        <v/>
      </c>
      <c r="D169" s="146" t="str">
        <f>IF('Peticions Aules'!D171="","",'Peticions Aules'!D171)</f>
        <v/>
      </c>
      <c r="E169" s="147" t="str">
        <f>IF('Peticions Aules'!E171="","",'Peticions Aules'!E171)</f>
        <v/>
      </c>
      <c r="F169" s="148" t="str">
        <f>IF('Peticions Aules'!F171="","",'Peticions Aules'!F171)</f>
        <v/>
      </c>
      <c r="G169" s="148" t="str">
        <f>IF('Peticions Aules'!G171="","",'Peticions Aules'!G171)</f>
        <v/>
      </c>
      <c r="H169" s="148" t="str">
        <f>IF('Peticions Aules'!H171="","",'Peticions Aules'!H171)</f>
        <v/>
      </c>
      <c r="I169" s="148" t="str">
        <f>IF('Peticions Aules'!I171="","",'Peticions Aules'!I171)</f>
        <v/>
      </c>
      <c r="J169" s="149" t="str">
        <f>IF('Peticions Aules'!J171="","",'Peticions Aules'!J171)</f>
        <v/>
      </c>
      <c r="K169" s="150" t="str">
        <f>IF('Peticions Aules'!K171="","",'Peticions Aules'!K171)</f>
        <v/>
      </c>
      <c r="L169" s="151" t="str">
        <f>IF('Peticions Aules'!L171="","",'Peticions Aules'!L171)</f>
        <v/>
      </c>
      <c r="M169" s="151" t="str">
        <f>IF('Peticions Aules'!M171="","",'Peticions Aules'!M171)</f>
        <v/>
      </c>
      <c r="N169" s="152" t="str">
        <f>IF('Peticions Aules'!N171="","",'Peticions Aules'!N171)</f>
        <v/>
      </c>
      <c r="O169" s="156" t="str">
        <f>IF('Peticions Aules'!O171="","",'Peticions Aules'!O171)</f>
        <v/>
      </c>
      <c r="Q169" s="160">
        <f t="shared" si="16"/>
        <v>0</v>
      </c>
      <c r="R169" s="154">
        <f xml:space="preserve"> IF(Q169="",0,Calculs!$C$35*Q169)</f>
        <v>0</v>
      </c>
      <c r="S169" s="160">
        <f t="shared" si="17"/>
        <v>0</v>
      </c>
      <c r="T169" s="153" t="str">
        <f t="shared" si="18"/>
        <v/>
      </c>
      <c r="U169" s="153" t="str">
        <f t="shared" si="19"/>
        <v/>
      </c>
      <c r="V169" s="154">
        <f xml:space="preserve">  IF(T169&lt;&gt;"",IF(E169="",0,SUMIF(Calculs!$B$2:$B$19,T169,Calculs!$C$2:$C$19)*E169),0)</f>
        <v>0</v>
      </c>
      <c r="W169" s="160">
        <f t="shared" si="20"/>
        <v>0</v>
      </c>
      <c r="X169" s="154" t="str">
        <f t="shared" si="23"/>
        <v/>
      </c>
      <c r="Y169" s="154">
        <f xml:space="preserve"> IF(X169="", 0,IF(E169="",0, VLOOKUP(X169,Calculs!$B$25:$C$30,2,FALSE)*E169))</f>
        <v>0</v>
      </c>
      <c r="Z169" s="160">
        <f t="shared" si="21"/>
        <v>0</v>
      </c>
      <c r="AA169" s="154">
        <f xml:space="preserve">  IF(Z169="",0,Z169*Calculs!$C$32)</f>
        <v>0</v>
      </c>
      <c r="AC169" s="154">
        <f t="shared" si="22"/>
        <v>0</v>
      </c>
    </row>
    <row r="170" spans="1:29" s="153" customFormat="1" ht="12.75" customHeight="1" x14ac:dyDescent="0.2">
      <c r="A170" s="145" t="str">
        <f>IF('Peticions Aules'!A172="","",'Peticions Aules'!A172)</f>
        <v/>
      </c>
      <c r="B170" s="145" t="str">
        <f>IF('Peticions Aules'!B172="","",'Peticions Aules'!B172)</f>
        <v/>
      </c>
      <c r="C170" s="145" t="str">
        <f>IF('Peticions Aules'!C172="","",'Peticions Aules'!C172)</f>
        <v/>
      </c>
      <c r="D170" s="146" t="str">
        <f>IF('Peticions Aules'!D172="","",'Peticions Aules'!D172)</f>
        <v/>
      </c>
      <c r="E170" s="147" t="str">
        <f>IF('Peticions Aules'!E172="","",'Peticions Aules'!E172)</f>
        <v/>
      </c>
      <c r="F170" s="148" t="str">
        <f>IF('Peticions Aules'!F172="","",'Peticions Aules'!F172)</f>
        <v/>
      </c>
      <c r="G170" s="148" t="str">
        <f>IF('Peticions Aules'!G172="","",'Peticions Aules'!G172)</f>
        <v/>
      </c>
      <c r="H170" s="148" t="str">
        <f>IF('Peticions Aules'!H172="","",'Peticions Aules'!H172)</f>
        <v/>
      </c>
      <c r="I170" s="148" t="str">
        <f>IF('Peticions Aules'!I172="","",'Peticions Aules'!I172)</f>
        <v/>
      </c>
      <c r="J170" s="149" t="str">
        <f>IF('Peticions Aules'!J172="","",'Peticions Aules'!J172)</f>
        <v/>
      </c>
      <c r="K170" s="150" t="str">
        <f>IF('Peticions Aules'!K172="","",'Peticions Aules'!K172)</f>
        <v/>
      </c>
      <c r="L170" s="151" t="str">
        <f>IF('Peticions Aules'!L172="","",'Peticions Aules'!L172)</f>
        <v/>
      </c>
      <c r="M170" s="151" t="str">
        <f>IF('Peticions Aules'!M172="","",'Peticions Aules'!M172)</f>
        <v/>
      </c>
      <c r="N170" s="152" t="str">
        <f>IF('Peticions Aules'!N172="","",'Peticions Aules'!N172)</f>
        <v/>
      </c>
      <c r="O170" s="156" t="str">
        <f>IF('Peticions Aules'!O172="","",'Peticions Aules'!O172)</f>
        <v/>
      </c>
      <c r="Q170" s="160">
        <f t="shared" si="16"/>
        <v>0</v>
      </c>
      <c r="R170" s="154">
        <f xml:space="preserve"> IF(Q170="",0,Calculs!$C$35*Q170)</f>
        <v>0</v>
      </c>
      <c r="S170" s="160">
        <f t="shared" si="17"/>
        <v>0</v>
      </c>
      <c r="T170" s="153" t="str">
        <f t="shared" si="18"/>
        <v/>
      </c>
      <c r="U170" s="153" t="str">
        <f t="shared" si="19"/>
        <v/>
      </c>
      <c r="V170" s="154">
        <f xml:space="preserve">  IF(T170&lt;&gt;"",IF(E170="",0,SUMIF(Calculs!$B$2:$B$19,T170,Calculs!$C$2:$C$19)*E170),0)</f>
        <v>0</v>
      </c>
      <c r="W170" s="160">
        <f t="shared" si="20"/>
        <v>0</v>
      </c>
      <c r="X170" s="154" t="str">
        <f t="shared" si="23"/>
        <v/>
      </c>
      <c r="Y170" s="154">
        <f xml:space="preserve"> IF(X170="", 0,IF(E170="",0, VLOOKUP(X170,Calculs!$B$25:$C$30,2,FALSE)*E170))</f>
        <v>0</v>
      </c>
      <c r="Z170" s="160">
        <f t="shared" si="21"/>
        <v>0</v>
      </c>
      <c r="AA170" s="154">
        <f xml:space="preserve">  IF(Z170="",0,Z170*Calculs!$C$32)</f>
        <v>0</v>
      </c>
      <c r="AC170" s="154">
        <f t="shared" si="22"/>
        <v>0</v>
      </c>
    </row>
    <row r="171" spans="1:29" s="153" customFormat="1" ht="12.75" customHeight="1" x14ac:dyDescent="0.2">
      <c r="A171" s="145" t="str">
        <f>IF('Peticions Aules'!A173="","",'Peticions Aules'!A173)</f>
        <v/>
      </c>
      <c r="B171" s="145" t="str">
        <f>IF('Peticions Aules'!B173="","",'Peticions Aules'!B173)</f>
        <v/>
      </c>
      <c r="C171" s="145" t="str">
        <f>IF('Peticions Aules'!C173="","",'Peticions Aules'!C173)</f>
        <v/>
      </c>
      <c r="D171" s="146" t="str">
        <f>IF('Peticions Aules'!D173="","",'Peticions Aules'!D173)</f>
        <v/>
      </c>
      <c r="E171" s="147" t="str">
        <f>IF('Peticions Aules'!E173="","",'Peticions Aules'!E173)</f>
        <v/>
      </c>
      <c r="F171" s="148" t="str">
        <f>IF('Peticions Aules'!F173="","",'Peticions Aules'!F173)</f>
        <v/>
      </c>
      <c r="G171" s="148" t="str">
        <f>IF('Peticions Aules'!G173="","",'Peticions Aules'!G173)</f>
        <v/>
      </c>
      <c r="H171" s="148" t="str">
        <f>IF('Peticions Aules'!H173="","",'Peticions Aules'!H173)</f>
        <v/>
      </c>
      <c r="I171" s="148" t="str">
        <f>IF('Peticions Aules'!I173="","",'Peticions Aules'!I173)</f>
        <v/>
      </c>
      <c r="J171" s="149" t="str">
        <f>IF('Peticions Aules'!J173="","",'Peticions Aules'!J173)</f>
        <v/>
      </c>
      <c r="K171" s="150" t="str">
        <f>IF('Peticions Aules'!K173="","",'Peticions Aules'!K173)</f>
        <v/>
      </c>
      <c r="L171" s="151" t="str">
        <f>IF('Peticions Aules'!L173="","",'Peticions Aules'!L173)</f>
        <v/>
      </c>
      <c r="M171" s="151" t="str">
        <f>IF('Peticions Aules'!M173="","",'Peticions Aules'!M173)</f>
        <v/>
      </c>
      <c r="N171" s="152" t="str">
        <f>IF('Peticions Aules'!N173="","",'Peticions Aules'!N173)</f>
        <v/>
      </c>
      <c r="O171" s="156" t="str">
        <f>IF('Peticions Aules'!O173="","",'Peticions Aules'!O173)</f>
        <v/>
      </c>
      <c r="Q171" s="160">
        <f t="shared" si="16"/>
        <v>0</v>
      </c>
      <c r="R171" s="154">
        <f xml:space="preserve"> IF(Q171="",0,Calculs!$C$35*Q171)</f>
        <v>0</v>
      </c>
      <c r="S171" s="160">
        <f t="shared" si="17"/>
        <v>0</v>
      </c>
      <c r="T171" s="153" t="str">
        <f t="shared" si="18"/>
        <v/>
      </c>
      <c r="U171" s="153" t="str">
        <f t="shared" si="19"/>
        <v/>
      </c>
      <c r="V171" s="154">
        <f xml:space="preserve">  IF(T171&lt;&gt;"",IF(E171="",0,SUMIF(Calculs!$B$2:$B$19,T171,Calculs!$C$2:$C$19)*E171),0)</f>
        <v>0</v>
      </c>
      <c r="W171" s="160">
        <f t="shared" si="20"/>
        <v>0</v>
      </c>
      <c r="X171" s="154" t="str">
        <f t="shared" si="23"/>
        <v/>
      </c>
      <c r="Y171" s="154">
        <f xml:space="preserve"> IF(X171="", 0,IF(E171="",0, VLOOKUP(X171,Calculs!$B$25:$C$30,2,FALSE)*E171))</f>
        <v>0</v>
      </c>
      <c r="Z171" s="160">
        <f t="shared" si="21"/>
        <v>0</v>
      </c>
      <c r="AA171" s="154">
        <f xml:space="preserve">  IF(Z171="",0,Z171*Calculs!$C$32)</f>
        <v>0</v>
      </c>
      <c r="AC171" s="154">
        <f t="shared" si="22"/>
        <v>0</v>
      </c>
    </row>
    <row r="172" spans="1:29" s="153" customFormat="1" ht="12.75" customHeight="1" x14ac:dyDescent="0.2">
      <c r="A172" s="145" t="str">
        <f>IF('Peticions Aules'!A174="","",'Peticions Aules'!A174)</f>
        <v/>
      </c>
      <c r="B172" s="145" t="str">
        <f>IF('Peticions Aules'!B174="","",'Peticions Aules'!B174)</f>
        <v/>
      </c>
      <c r="C172" s="145" t="str">
        <f>IF('Peticions Aules'!C174="","",'Peticions Aules'!C174)</f>
        <v/>
      </c>
      <c r="D172" s="146" t="str">
        <f>IF('Peticions Aules'!D174="","",'Peticions Aules'!D174)</f>
        <v/>
      </c>
      <c r="E172" s="147" t="str">
        <f>IF('Peticions Aules'!E174="","",'Peticions Aules'!E174)</f>
        <v/>
      </c>
      <c r="F172" s="148" t="str">
        <f>IF('Peticions Aules'!F174="","",'Peticions Aules'!F174)</f>
        <v/>
      </c>
      <c r="G172" s="148" t="str">
        <f>IF('Peticions Aules'!G174="","",'Peticions Aules'!G174)</f>
        <v/>
      </c>
      <c r="H172" s="148" t="str">
        <f>IF('Peticions Aules'!H174="","",'Peticions Aules'!H174)</f>
        <v/>
      </c>
      <c r="I172" s="148" t="str">
        <f>IF('Peticions Aules'!I174="","",'Peticions Aules'!I174)</f>
        <v/>
      </c>
      <c r="J172" s="149" t="str">
        <f>IF('Peticions Aules'!J174="","",'Peticions Aules'!J174)</f>
        <v/>
      </c>
      <c r="K172" s="150" t="str">
        <f>IF('Peticions Aules'!K174="","",'Peticions Aules'!K174)</f>
        <v/>
      </c>
      <c r="L172" s="151" t="str">
        <f>IF('Peticions Aules'!L174="","",'Peticions Aules'!L174)</f>
        <v/>
      </c>
      <c r="M172" s="151" t="str">
        <f>IF('Peticions Aules'!M174="","",'Peticions Aules'!M174)</f>
        <v/>
      </c>
      <c r="N172" s="152" t="str">
        <f>IF('Peticions Aules'!N174="","",'Peticions Aules'!N174)</f>
        <v/>
      </c>
      <c r="O172" s="156" t="str">
        <f>IF('Peticions Aules'!O174="","",'Peticions Aules'!O174)</f>
        <v/>
      </c>
      <c r="Q172" s="160">
        <f t="shared" si="16"/>
        <v>0</v>
      </c>
      <c r="R172" s="154">
        <f xml:space="preserve"> IF(Q172="",0,Calculs!$C$35*Q172)</f>
        <v>0</v>
      </c>
      <c r="S172" s="160">
        <f t="shared" si="17"/>
        <v>0</v>
      </c>
      <c r="T172" s="153" t="str">
        <f t="shared" si="18"/>
        <v/>
      </c>
      <c r="U172" s="153" t="str">
        <f t="shared" si="19"/>
        <v/>
      </c>
      <c r="V172" s="154">
        <f xml:space="preserve">  IF(T172&lt;&gt;"",IF(E172="",0,SUMIF(Calculs!$B$2:$B$19,T172,Calculs!$C$2:$C$19)*E172),0)</f>
        <v>0</v>
      </c>
      <c r="W172" s="160">
        <f t="shared" si="20"/>
        <v>0</v>
      </c>
      <c r="X172" s="154" t="str">
        <f t="shared" si="23"/>
        <v/>
      </c>
      <c r="Y172" s="154">
        <f xml:space="preserve"> IF(X172="", 0,IF(E172="",0, VLOOKUP(X172,Calculs!$B$25:$C$30,2,FALSE)*E172))</f>
        <v>0</v>
      </c>
      <c r="Z172" s="160">
        <f t="shared" si="21"/>
        <v>0</v>
      </c>
      <c r="AA172" s="154">
        <f xml:space="preserve">  IF(Z172="",0,Z172*Calculs!$C$32)</f>
        <v>0</v>
      </c>
      <c r="AC172" s="154">
        <f t="shared" si="22"/>
        <v>0</v>
      </c>
    </row>
    <row r="173" spans="1:29" s="153" customFormat="1" ht="12.75" customHeight="1" x14ac:dyDescent="0.2">
      <c r="A173" s="145" t="str">
        <f>IF('Peticions Aules'!A175="","",'Peticions Aules'!A175)</f>
        <v/>
      </c>
      <c r="B173" s="145" t="str">
        <f>IF('Peticions Aules'!B175="","",'Peticions Aules'!B175)</f>
        <v/>
      </c>
      <c r="C173" s="145" t="str">
        <f>IF('Peticions Aules'!C175="","",'Peticions Aules'!C175)</f>
        <v/>
      </c>
      <c r="D173" s="146" t="str">
        <f>IF('Peticions Aules'!D175="","",'Peticions Aules'!D175)</f>
        <v/>
      </c>
      <c r="E173" s="147" t="str">
        <f>IF('Peticions Aules'!E175="","",'Peticions Aules'!E175)</f>
        <v/>
      </c>
      <c r="F173" s="148" t="str">
        <f>IF('Peticions Aules'!F175="","",'Peticions Aules'!F175)</f>
        <v/>
      </c>
      <c r="G173" s="148" t="str">
        <f>IF('Peticions Aules'!G175="","",'Peticions Aules'!G175)</f>
        <v/>
      </c>
      <c r="H173" s="148" t="str">
        <f>IF('Peticions Aules'!H175="","",'Peticions Aules'!H175)</f>
        <v/>
      </c>
      <c r="I173" s="148" t="str">
        <f>IF('Peticions Aules'!I175="","",'Peticions Aules'!I175)</f>
        <v/>
      </c>
      <c r="J173" s="149" t="str">
        <f>IF('Peticions Aules'!J175="","",'Peticions Aules'!J175)</f>
        <v/>
      </c>
      <c r="K173" s="150" t="str">
        <f>IF('Peticions Aules'!K175="","",'Peticions Aules'!K175)</f>
        <v/>
      </c>
      <c r="L173" s="151" t="str">
        <f>IF('Peticions Aules'!L175="","",'Peticions Aules'!L175)</f>
        <v/>
      </c>
      <c r="M173" s="151" t="str">
        <f>IF('Peticions Aules'!M175="","",'Peticions Aules'!M175)</f>
        <v/>
      </c>
      <c r="N173" s="152" t="str">
        <f>IF('Peticions Aules'!N175="","",'Peticions Aules'!N175)</f>
        <v/>
      </c>
      <c r="O173" s="156" t="str">
        <f>IF('Peticions Aules'!O175="","",'Peticions Aules'!O175)</f>
        <v/>
      </c>
      <c r="Q173" s="160">
        <f t="shared" si="16"/>
        <v>0</v>
      </c>
      <c r="R173" s="154">
        <f xml:space="preserve"> IF(Q173="",0,Calculs!$C$35*Q173)</f>
        <v>0</v>
      </c>
      <c r="S173" s="160">
        <f t="shared" si="17"/>
        <v>0</v>
      </c>
      <c r="T173" s="153" t="str">
        <f t="shared" si="18"/>
        <v/>
      </c>
      <c r="U173" s="153" t="str">
        <f t="shared" si="19"/>
        <v/>
      </c>
      <c r="V173" s="154">
        <f xml:space="preserve">  IF(T173&lt;&gt;"",IF(E173="",0,SUMIF(Calculs!$B$2:$B$19,T173,Calculs!$C$2:$C$19)*E173),0)</f>
        <v>0</v>
      </c>
      <c r="W173" s="160">
        <f t="shared" si="20"/>
        <v>0</v>
      </c>
      <c r="X173" s="154" t="str">
        <f t="shared" si="23"/>
        <v/>
      </c>
      <c r="Y173" s="154">
        <f xml:space="preserve"> IF(X173="", 0,IF(E173="",0, VLOOKUP(X173,Calculs!$B$25:$C$30,2,FALSE)*E173))</f>
        <v>0</v>
      </c>
      <c r="Z173" s="160">
        <f t="shared" si="21"/>
        <v>0</v>
      </c>
      <c r="AA173" s="154">
        <f xml:space="preserve">  IF(Z173="",0,Z173*Calculs!$C$32)</f>
        <v>0</v>
      </c>
      <c r="AC173" s="154">
        <f t="shared" si="22"/>
        <v>0</v>
      </c>
    </row>
    <row r="174" spans="1:29" s="153" customFormat="1" ht="12.75" customHeight="1" x14ac:dyDescent="0.2">
      <c r="A174" s="145" t="str">
        <f>IF('Peticions Aules'!A176="","",'Peticions Aules'!A176)</f>
        <v/>
      </c>
      <c r="B174" s="145" t="str">
        <f>IF('Peticions Aules'!B176="","",'Peticions Aules'!B176)</f>
        <v/>
      </c>
      <c r="C174" s="145" t="str">
        <f>IF('Peticions Aules'!C176="","",'Peticions Aules'!C176)</f>
        <v/>
      </c>
      <c r="D174" s="146" t="str">
        <f>IF('Peticions Aules'!D176="","",'Peticions Aules'!D176)</f>
        <v/>
      </c>
      <c r="E174" s="147" t="str">
        <f>IF('Peticions Aules'!E176="","",'Peticions Aules'!E176)</f>
        <v/>
      </c>
      <c r="F174" s="148" t="str">
        <f>IF('Peticions Aules'!F176="","",'Peticions Aules'!F176)</f>
        <v/>
      </c>
      <c r="G174" s="148" t="str">
        <f>IF('Peticions Aules'!G176="","",'Peticions Aules'!G176)</f>
        <v/>
      </c>
      <c r="H174" s="148" t="str">
        <f>IF('Peticions Aules'!H176="","",'Peticions Aules'!H176)</f>
        <v/>
      </c>
      <c r="I174" s="148" t="str">
        <f>IF('Peticions Aules'!I176="","",'Peticions Aules'!I176)</f>
        <v/>
      </c>
      <c r="J174" s="149" t="str">
        <f>IF('Peticions Aules'!J176="","",'Peticions Aules'!J176)</f>
        <v/>
      </c>
      <c r="K174" s="150" t="str">
        <f>IF('Peticions Aules'!K176="","",'Peticions Aules'!K176)</f>
        <v/>
      </c>
      <c r="L174" s="151" t="str">
        <f>IF('Peticions Aules'!L176="","",'Peticions Aules'!L176)</f>
        <v/>
      </c>
      <c r="M174" s="151" t="str">
        <f>IF('Peticions Aules'!M176="","",'Peticions Aules'!M176)</f>
        <v/>
      </c>
      <c r="N174" s="152" t="str">
        <f>IF('Peticions Aules'!N176="","",'Peticions Aules'!N176)</f>
        <v/>
      </c>
      <c r="O174" s="156" t="str">
        <f>IF('Peticions Aules'!O176="","",'Peticions Aules'!O176)</f>
        <v/>
      </c>
      <c r="Q174" s="160">
        <f t="shared" si="16"/>
        <v>0</v>
      </c>
      <c r="R174" s="154">
        <f xml:space="preserve"> IF(Q174="",0,Calculs!$C$35*Q174)</f>
        <v>0</v>
      </c>
      <c r="S174" s="160">
        <f t="shared" si="17"/>
        <v>0</v>
      </c>
      <c r="T174" s="153" t="str">
        <f t="shared" si="18"/>
        <v/>
      </c>
      <c r="U174" s="153" t="str">
        <f t="shared" si="19"/>
        <v/>
      </c>
      <c r="V174" s="154">
        <f xml:space="preserve">  IF(T174&lt;&gt;"",IF(E174="",0,SUMIF(Calculs!$B$2:$B$19,T174,Calculs!$C$2:$C$19)*E174),0)</f>
        <v>0</v>
      </c>
      <c r="W174" s="160">
        <f t="shared" si="20"/>
        <v>0</v>
      </c>
      <c r="X174" s="154" t="str">
        <f t="shared" si="23"/>
        <v/>
      </c>
      <c r="Y174" s="154">
        <f xml:space="preserve"> IF(X174="", 0,IF(E174="",0, VLOOKUP(X174,Calculs!$B$25:$C$30,2,FALSE)*E174))</f>
        <v>0</v>
      </c>
      <c r="Z174" s="160">
        <f t="shared" si="21"/>
        <v>0</v>
      </c>
      <c r="AA174" s="154">
        <f xml:space="preserve">  IF(Z174="",0,Z174*Calculs!$C$32)</f>
        <v>0</v>
      </c>
      <c r="AC174" s="154">
        <f t="shared" si="22"/>
        <v>0</v>
      </c>
    </row>
    <row r="175" spans="1:29" s="153" customFormat="1" ht="12.75" customHeight="1" x14ac:dyDescent="0.2">
      <c r="A175" s="145" t="str">
        <f>IF('Peticions Aules'!A177="","",'Peticions Aules'!A177)</f>
        <v/>
      </c>
      <c r="B175" s="145" t="str">
        <f>IF('Peticions Aules'!B177="","",'Peticions Aules'!B177)</f>
        <v/>
      </c>
      <c r="C175" s="145" t="str">
        <f>IF('Peticions Aules'!C177="","",'Peticions Aules'!C177)</f>
        <v/>
      </c>
      <c r="D175" s="146" t="str">
        <f>IF('Peticions Aules'!D177="","",'Peticions Aules'!D177)</f>
        <v/>
      </c>
      <c r="E175" s="147" t="str">
        <f>IF('Peticions Aules'!E177="","",'Peticions Aules'!E177)</f>
        <v/>
      </c>
      <c r="F175" s="148" t="str">
        <f>IF('Peticions Aules'!F177="","",'Peticions Aules'!F177)</f>
        <v/>
      </c>
      <c r="G175" s="148" t="str">
        <f>IF('Peticions Aules'!G177="","",'Peticions Aules'!G177)</f>
        <v/>
      </c>
      <c r="H175" s="148" t="str">
        <f>IF('Peticions Aules'!H177="","",'Peticions Aules'!H177)</f>
        <v/>
      </c>
      <c r="I175" s="148" t="str">
        <f>IF('Peticions Aules'!I177="","",'Peticions Aules'!I177)</f>
        <v/>
      </c>
      <c r="J175" s="149" t="str">
        <f>IF('Peticions Aules'!J177="","",'Peticions Aules'!J177)</f>
        <v/>
      </c>
      <c r="K175" s="150" t="str">
        <f>IF('Peticions Aules'!K177="","",'Peticions Aules'!K177)</f>
        <v/>
      </c>
      <c r="L175" s="151" t="str">
        <f>IF('Peticions Aules'!L177="","",'Peticions Aules'!L177)</f>
        <v/>
      </c>
      <c r="M175" s="151" t="str">
        <f>IF('Peticions Aules'!M177="","",'Peticions Aules'!M177)</f>
        <v/>
      </c>
      <c r="N175" s="152" t="str">
        <f>IF('Peticions Aules'!N177="","",'Peticions Aules'!N177)</f>
        <v/>
      </c>
      <c r="O175" s="156" t="str">
        <f>IF('Peticions Aules'!O177="","",'Peticions Aules'!O177)</f>
        <v/>
      </c>
      <c r="Q175" s="160">
        <f t="shared" si="16"/>
        <v>0</v>
      </c>
      <c r="R175" s="154">
        <f xml:space="preserve"> IF(Q175="",0,Calculs!$C$35*Q175)</f>
        <v>0</v>
      </c>
      <c r="S175" s="160">
        <f t="shared" si="17"/>
        <v>0</v>
      </c>
      <c r="T175" s="153" t="str">
        <f t="shared" si="18"/>
        <v/>
      </c>
      <c r="U175" s="153" t="str">
        <f t="shared" si="19"/>
        <v/>
      </c>
      <c r="V175" s="154">
        <f xml:space="preserve">  IF(T175&lt;&gt;"",IF(E175="",0,SUMIF(Calculs!$B$2:$B$19,T175,Calculs!$C$2:$C$19)*E175),0)</f>
        <v>0</v>
      </c>
      <c r="W175" s="160">
        <f t="shared" si="20"/>
        <v>0</v>
      </c>
      <c r="X175" s="154" t="str">
        <f t="shared" si="23"/>
        <v/>
      </c>
      <c r="Y175" s="154">
        <f xml:space="preserve"> IF(X175="", 0,IF(E175="",0, VLOOKUP(X175,Calculs!$B$25:$C$30,2,FALSE)*E175))</f>
        <v>0</v>
      </c>
      <c r="Z175" s="160">
        <f t="shared" si="21"/>
        <v>0</v>
      </c>
      <c r="AA175" s="154">
        <f xml:space="preserve">  IF(Z175="",0,Z175*Calculs!$C$32)</f>
        <v>0</v>
      </c>
      <c r="AC175" s="154">
        <f t="shared" si="22"/>
        <v>0</v>
      </c>
    </row>
    <row r="176" spans="1:29" s="153" customFormat="1" ht="12.75" customHeight="1" x14ac:dyDescent="0.2">
      <c r="A176" s="145" t="str">
        <f>IF('Peticions Aules'!A178="","",'Peticions Aules'!A178)</f>
        <v/>
      </c>
      <c r="B176" s="145" t="str">
        <f>IF('Peticions Aules'!B178="","",'Peticions Aules'!B178)</f>
        <v/>
      </c>
      <c r="C176" s="145" t="str">
        <f>IF('Peticions Aules'!C178="","",'Peticions Aules'!C178)</f>
        <v/>
      </c>
      <c r="D176" s="146" t="str">
        <f>IF('Peticions Aules'!D178="","",'Peticions Aules'!D178)</f>
        <v/>
      </c>
      <c r="E176" s="147" t="str">
        <f>IF('Peticions Aules'!E178="","",'Peticions Aules'!E178)</f>
        <v/>
      </c>
      <c r="F176" s="148" t="str">
        <f>IF('Peticions Aules'!F178="","",'Peticions Aules'!F178)</f>
        <v/>
      </c>
      <c r="G176" s="148" t="str">
        <f>IF('Peticions Aules'!G178="","",'Peticions Aules'!G178)</f>
        <v/>
      </c>
      <c r="H176" s="148" t="str">
        <f>IF('Peticions Aules'!H178="","",'Peticions Aules'!H178)</f>
        <v/>
      </c>
      <c r="I176" s="148" t="str">
        <f>IF('Peticions Aules'!I178="","",'Peticions Aules'!I178)</f>
        <v/>
      </c>
      <c r="J176" s="149" t="str">
        <f>IF('Peticions Aules'!J178="","",'Peticions Aules'!J178)</f>
        <v/>
      </c>
      <c r="K176" s="150" t="str">
        <f>IF('Peticions Aules'!K178="","",'Peticions Aules'!K178)</f>
        <v/>
      </c>
      <c r="L176" s="151" t="str">
        <f>IF('Peticions Aules'!L178="","",'Peticions Aules'!L178)</f>
        <v/>
      </c>
      <c r="M176" s="151" t="str">
        <f>IF('Peticions Aules'!M178="","",'Peticions Aules'!M178)</f>
        <v/>
      </c>
      <c r="N176" s="152" t="str">
        <f>IF('Peticions Aules'!N178="","",'Peticions Aules'!N178)</f>
        <v/>
      </c>
      <c r="O176" s="156" t="str">
        <f>IF('Peticions Aules'!O178="","",'Peticions Aules'!O178)</f>
        <v/>
      </c>
      <c r="Q176" s="160">
        <f t="shared" si="16"/>
        <v>0</v>
      </c>
      <c r="R176" s="154">
        <f xml:space="preserve"> IF(Q176="",0,Calculs!$C$35*Q176)</f>
        <v>0</v>
      </c>
      <c r="S176" s="160">
        <f t="shared" si="17"/>
        <v>0</v>
      </c>
      <c r="T176" s="153" t="str">
        <f t="shared" si="18"/>
        <v/>
      </c>
      <c r="U176" s="153" t="str">
        <f t="shared" si="19"/>
        <v/>
      </c>
      <c r="V176" s="154">
        <f xml:space="preserve">  IF(T176&lt;&gt;"",IF(E176="",0,SUMIF(Calculs!$B$2:$B$19,T176,Calculs!$C$2:$C$19)*E176),0)</f>
        <v>0</v>
      </c>
      <c r="W176" s="160">
        <f t="shared" si="20"/>
        <v>0</v>
      </c>
      <c r="X176" s="154" t="str">
        <f t="shared" si="23"/>
        <v/>
      </c>
      <c r="Y176" s="154">
        <f xml:space="preserve"> IF(X176="", 0,IF(E176="",0, VLOOKUP(X176,Calculs!$B$25:$C$30,2,FALSE)*E176))</f>
        <v>0</v>
      </c>
      <c r="Z176" s="160">
        <f t="shared" si="21"/>
        <v>0</v>
      </c>
      <c r="AA176" s="154">
        <f xml:space="preserve">  IF(Z176="",0,Z176*Calculs!$C$32)</f>
        <v>0</v>
      </c>
      <c r="AC176" s="154">
        <f t="shared" si="22"/>
        <v>0</v>
      </c>
    </row>
    <row r="177" spans="1:29" s="153" customFormat="1" ht="12.75" customHeight="1" x14ac:dyDescent="0.2">
      <c r="A177" s="145" t="str">
        <f>IF('Peticions Aules'!A179="","",'Peticions Aules'!A179)</f>
        <v/>
      </c>
      <c r="B177" s="145" t="str">
        <f>IF('Peticions Aules'!B179="","",'Peticions Aules'!B179)</f>
        <v/>
      </c>
      <c r="C177" s="145" t="str">
        <f>IF('Peticions Aules'!C179="","",'Peticions Aules'!C179)</f>
        <v/>
      </c>
      <c r="D177" s="146" t="str">
        <f>IF('Peticions Aules'!D179="","",'Peticions Aules'!D179)</f>
        <v/>
      </c>
      <c r="E177" s="147" t="str">
        <f>IF('Peticions Aules'!E179="","",'Peticions Aules'!E179)</f>
        <v/>
      </c>
      <c r="F177" s="148" t="str">
        <f>IF('Peticions Aules'!F179="","",'Peticions Aules'!F179)</f>
        <v/>
      </c>
      <c r="G177" s="148" t="str">
        <f>IF('Peticions Aules'!G179="","",'Peticions Aules'!G179)</f>
        <v/>
      </c>
      <c r="H177" s="148" t="str">
        <f>IF('Peticions Aules'!H179="","",'Peticions Aules'!H179)</f>
        <v/>
      </c>
      <c r="I177" s="148" t="str">
        <f>IF('Peticions Aules'!I179="","",'Peticions Aules'!I179)</f>
        <v/>
      </c>
      <c r="J177" s="149" t="str">
        <f>IF('Peticions Aules'!J179="","",'Peticions Aules'!J179)</f>
        <v/>
      </c>
      <c r="K177" s="150" t="str">
        <f>IF('Peticions Aules'!K179="","",'Peticions Aules'!K179)</f>
        <v/>
      </c>
      <c r="L177" s="151" t="str">
        <f>IF('Peticions Aules'!L179="","",'Peticions Aules'!L179)</f>
        <v/>
      </c>
      <c r="M177" s="151" t="str">
        <f>IF('Peticions Aules'!M179="","",'Peticions Aules'!M179)</f>
        <v/>
      </c>
      <c r="N177" s="152" t="str">
        <f>IF('Peticions Aules'!N179="","",'Peticions Aules'!N179)</f>
        <v/>
      </c>
      <c r="O177" s="156" t="str">
        <f>IF('Peticions Aules'!O179="","",'Peticions Aules'!O179)</f>
        <v/>
      </c>
      <c r="Q177" s="160">
        <f t="shared" si="16"/>
        <v>0</v>
      </c>
      <c r="R177" s="154">
        <f xml:space="preserve"> IF(Q177="",0,Calculs!$C$35*Q177)</f>
        <v>0</v>
      </c>
      <c r="S177" s="160">
        <f t="shared" si="17"/>
        <v>0</v>
      </c>
      <c r="T177" s="153" t="str">
        <f t="shared" si="18"/>
        <v/>
      </c>
      <c r="U177" s="153" t="str">
        <f t="shared" si="19"/>
        <v/>
      </c>
      <c r="V177" s="154">
        <f xml:space="preserve">  IF(T177&lt;&gt;"",IF(E177="",0,SUMIF(Calculs!$B$2:$B$19,T177,Calculs!$C$2:$C$19)*E177),0)</f>
        <v>0</v>
      </c>
      <c r="W177" s="160">
        <f t="shared" si="20"/>
        <v>0</v>
      </c>
      <c r="X177" s="154" t="str">
        <f t="shared" si="23"/>
        <v/>
      </c>
      <c r="Y177" s="154">
        <f xml:space="preserve"> IF(X177="", 0,IF(E177="",0, VLOOKUP(X177,Calculs!$B$25:$C$30,2,FALSE)*E177))</f>
        <v>0</v>
      </c>
      <c r="Z177" s="160">
        <f t="shared" si="21"/>
        <v>0</v>
      </c>
      <c r="AA177" s="154">
        <f xml:space="preserve">  IF(Z177="",0,Z177*Calculs!$C$32)</f>
        <v>0</v>
      </c>
      <c r="AC177" s="154">
        <f t="shared" si="22"/>
        <v>0</v>
      </c>
    </row>
    <row r="178" spans="1:29" s="153" customFormat="1" ht="12.75" customHeight="1" x14ac:dyDescent="0.2">
      <c r="A178" s="145" t="str">
        <f>IF('Peticions Aules'!A180="","",'Peticions Aules'!A180)</f>
        <v/>
      </c>
      <c r="B178" s="145" t="str">
        <f>IF('Peticions Aules'!B180="","",'Peticions Aules'!B180)</f>
        <v/>
      </c>
      <c r="C178" s="145" t="str">
        <f>IF('Peticions Aules'!C180="","",'Peticions Aules'!C180)</f>
        <v/>
      </c>
      <c r="D178" s="146" t="str">
        <f>IF('Peticions Aules'!D180="","",'Peticions Aules'!D180)</f>
        <v/>
      </c>
      <c r="E178" s="147" t="str">
        <f>IF('Peticions Aules'!E180="","",'Peticions Aules'!E180)</f>
        <v/>
      </c>
      <c r="F178" s="148" t="str">
        <f>IF('Peticions Aules'!F180="","",'Peticions Aules'!F180)</f>
        <v/>
      </c>
      <c r="G178" s="148" t="str">
        <f>IF('Peticions Aules'!G180="","",'Peticions Aules'!G180)</f>
        <v/>
      </c>
      <c r="H178" s="148" t="str">
        <f>IF('Peticions Aules'!H180="","",'Peticions Aules'!H180)</f>
        <v/>
      </c>
      <c r="I178" s="148" t="str">
        <f>IF('Peticions Aules'!I180="","",'Peticions Aules'!I180)</f>
        <v/>
      </c>
      <c r="J178" s="149" t="str">
        <f>IF('Peticions Aules'!J180="","",'Peticions Aules'!J180)</f>
        <v/>
      </c>
      <c r="K178" s="150" t="str">
        <f>IF('Peticions Aules'!K180="","",'Peticions Aules'!K180)</f>
        <v/>
      </c>
      <c r="L178" s="151" t="str">
        <f>IF('Peticions Aules'!L180="","",'Peticions Aules'!L180)</f>
        <v/>
      </c>
      <c r="M178" s="151" t="str">
        <f>IF('Peticions Aules'!M180="","",'Peticions Aules'!M180)</f>
        <v/>
      </c>
      <c r="N178" s="152" t="str">
        <f>IF('Peticions Aules'!N180="","",'Peticions Aules'!N180)</f>
        <v/>
      </c>
      <c r="O178" s="156" t="str">
        <f>IF('Peticions Aules'!O180="","",'Peticions Aules'!O180)</f>
        <v/>
      </c>
      <c r="Q178" s="160">
        <f t="shared" si="16"/>
        <v>0</v>
      </c>
      <c r="R178" s="154">
        <f xml:space="preserve"> IF(Q178="",0,Calculs!$C$35*Q178)</f>
        <v>0</v>
      </c>
      <c r="S178" s="160">
        <f t="shared" si="17"/>
        <v>0</v>
      </c>
      <c r="T178" s="153" t="str">
        <f t="shared" si="18"/>
        <v/>
      </c>
      <c r="U178" s="153" t="str">
        <f t="shared" si="19"/>
        <v/>
      </c>
      <c r="V178" s="154">
        <f xml:space="preserve">  IF(T178&lt;&gt;"",IF(E178="",0,SUMIF(Calculs!$B$2:$B$19,T178,Calculs!$C$2:$C$19)*E178),0)</f>
        <v>0</v>
      </c>
      <c r="W178" s="160">
        <f t="shared" si="20"/>
        <v>0</v>
      </c>
      <c r="X178" s="154" t="str">
        <f t="shared" si="23"/>
        <v/>
      </c>
      <c r="Y178" s="154">
        <f xml:space="preserve"> IF(X178="", 0,IF(E178="",0, VLOOKUP(X178,Calculs!$B$25:$C$30,2,FALSE)*E178))</f>
        <v>0</v>
      </c>
      <c r="Z178" s="160">
        <f t="shared" si="21"/>
        <v>0</v>
      </c>
      <c r="AA178" s="154">
        <f xml:space="preserve">  IF(Z178="",0,Z178*Calculs!$C$32)</f>
        <v>0</v>
      </c>
      <c r="AC178" s="154">
        <f t="shared" si="22"/>
        <v>0</v>
      </c>
    </row>
    <row r="179" spans="1:29" s="153" customFormat="1" ht="12.75" customHeight="1" x14ac:dyDescent="0.2">
      <c r="A179" s="145" t="str">
        <f>IF('Peticions Aules'!A181="","",'Peticions Aules'!A181)</f>
        <v/>
      </c>
      <c r="B179" s="145" t="str">
        <f>IF('Peticions Aules'!B181="","",'Peticions Aules'!B181)</f>
        <v/>
      </c>
      <c r="C179" s="145" t="str">
        <f>IF('Peticions Aules'!C181="","",'Peticions Aules'!C181)</f>
        <v/>
      </c>
      <c r="D179" s="146" t="str">
        <f>IF('Peticions Aules'!D181="","",'Peticions Aules'!D181)</f>
        <v/>
      </c>
      <c r="E179" s="147" t="str">
        <f>IF('Peticions Aules'!E181="","",'Peticions Aules'!E181)</f>
        <v/>
      </c>
      <c r="F179" s="148" t="str">
        <f>IF('Peticions Aules'!F181="","",'Peticions Aules'!F181)</f>
        <v/>
      </c>
      <c r="G179" s="148" t="str">
        <f>IF('Peticions Aules'!G181="","",'Peticions Aules'!G181)</f>
        <v/>
      </c>
      <c r="H179" s="148" t="str">
        <f>IF('Peticions Aules'!H181="","",'Peticions Aules'!H181)</f>
        <v/>
      </c>
      <c r="I179" s="148" t="str">
        <f>IF('Peticions Aules'!I181="","",'Peticions Aules'!I181)</f>
        <v/>
      </c>
      <c r="J179" s="149" t="str">
        <f>IF('Peticions Aules'!J181="","",'Peticions Aules'!J181)</f>
        <v/>
      </c>
      <c r="K179" s="150" t="str">
        <f>IF('Peticions Aules'!K181="","",'Peticions Aules'!K181)</f>
        <v/>
      </c>
      <c r="L179" s="151" t="str">
        <f>IF('Peticions Aules'!L181="","",'Peticions Aules'!L181)</f>
        <v/>
      </c>
      <c r="M179" s="151" t="str">
        <f>IF('Peticions Aules'!M181="","",'Peticions Aules'!M181)</f>
        <v/>
      </c>
      <c r="N179" s="152" t="str">
        <f>IF('Peticions Aules'!N181="","",'Peticions Aules'!N181)</f>
        <v/>
      </c>
      <c r="O179" s="156" t="str">
        <f>IF('Peticions Aules'!O181="","",'Peticions Aules'!O181)</f>
        <v/>
      </c>
      <c r="Q179" s="160">
        <f t="shared" si="16"/>
        <v>0</v>
      </c>
      <c r="R179" s="154">
        <f xml:space="preserve"> IF(Q179="",0,Calculs!$C$35*Q179)</f>
        <v>0</v>
      </c>
      <c r="S179" s="160">
        <f t="shared" si="17"/>
        <v>0</v>
      </c>
      <c r="T179" s="153" t="str">
        <f t="shared" si="18"/>
        <v/>
      </c>
      <c r="U179" s="153" t="str">
        <f t="shared" si="19"/>
        <v/>
      </c>
      <c r="V179" s="154">
        <f xml:space="preserve">  IF(T179&lt;&gt;"",IF(E179="",0,SUMIF(Calculs!$B$2:$B$19,T179,Calculs!$C$2:$C$19)*E179),0)</f>
        <v>0</v>
      </c>
      <c r="W179" s="160">
        <f t="shared" si="20"/>
        <v>0</v>
      </c>
      <c r="X179" s="154" t="str">
        <f t="shared" si="23"/>
        <v/>
      </c>
      <c r="Y179" s="154">
        <f xml:space="preserve"> IF(X179="", 0,IF(E179="",0, VLOOKUP(X179,Calculs!$B$25:$C$30,2,FALSE)*E179))</f>
        <v>0</v>
      </c>
      <c r="Z179" s="160">
        <f t="shared" si="21"/>
        <v>0</v>
      </c>
      <c r="AA179" s="154">
        <f xml:space="preserve">  IF(Z179="",0,Z179*Calculs!$C$32)</f>
        <v>0</v>
      </c>
      <c r="AC179" s="154">
        <f t="shared" si="22"/>
        <v>0</v>
      </c>
    </row>
    <row r="180" spans="1:29" s="153" customFormat="1" ht="12.75" customHeight="1" x14ac:dyDescent="0.2">
      <c r="A180" s="145" t="str">
        <f>IF('Peticions Aules'!A182="","",'Peticions Aules'!A182)</f>
        <v/>
      </c>
      <c r="B180" s="145" t="str">
        <f>IF('Peticions Aules'!B182="","",'Peticions Aules'!B182)</f>
        <v/>
      </c>
      <c r="C180" s="145" t="str">
        <f>IF('Peticions Aules'!C182="","",'Peticions Aules'!C182)</f>
        <v/>
      </c>
      <c r="D180" s="146" t="str">
        <f>IF('Peticions Aules'!D182="","",'Peticions Aules'!D182)</f>
        <v/>
      </c>
      <c r="E180" s="147" t="str">
        <f>IF('Peticions Aules'!E182="","",'Peticions Aules'!E182)</f>
        <v/>
      </c>
      <c r="F180" s="148" t="str">
        <f>IF('Peticions Aules'!F182="","",'Peticions Aules'!F182)</f>
        <v/>
      </c>
      <c r="G180" s="148" t="str">
        <f>IF('Peticions Aules'!G182="","",'Peticions Aules'!G182)</f>
        <v/>
      </c>
      <c r="H180" s="148" t="str">
        <f>IF('Peticions Aules'!H182="","",'Peticions Aules'!H182)</f>
        <v/>
      </c>
      <c r="I180" s="148" t="str">
        <f>IF('Peticions Aules'!I182="","",'Peticions Aules'!I182)</f>
        <v/>
      </c>
      <c r="J180" s="149" t="str">
        <f>IF('Peticions Aules'!J182="","",'Peticions Aules'!J182)</f>
        <v/>
      </c>
      <c r="K180" s="150" t="str">
        <f>IF('Peticions Aules'!K182="","",'Peticions Aules'!K182)</f>
        <v/>
      </c>
      <c r="L180" s="151" t="str">
        <f>IF('Peticions Aules'!L182="","",'Peticions Aules'!L182)</f>
        <v/>
      </c>
      <c r="M180" s="151" t="str">
        <f>IF('Peticions Aules'!M182="","",'Peticions Aules'!M182)</f>
        <v/>
      </c>
      <c r="N180" s="152" t="str">
        <f>IF('Peticions Aules'!N182="","",'Peticions Aules'!N182)</f>
        <v/>
      </c>
      <c r="O180" s="156" t="str">
        <f>IF('Peticions Aules'!O182="","",'Peticions Aules'!O182)</f>
        <v/>
      </c>
      <c r="Q180" s="160">
        <f t="shared" si="16"/>
        <v>0</v>
      </c>
      <c r="R180" s="154">
        <f xml:space="preserve"> IF(Q180="",0,Calculs!$C$35*Q180)</f>
        <v>0</v>
      </c>
      <c r="S180" s="160">
        <f t="shared" si="17"/>
        <v>0</v>
      </c>
      <c r="T180" s="153" t="str">
        <f t="shared" si="18"/>
        <v/>
      </c>
      <c r="U180" s="153" t="str">
        <f t="shared" si="19"/>
        <v/>
      </c>
      <c r="V180" s="154">
        <f xml:space="preserve">  IF(T180&lt;&gt;"",IF(E180="",0,SUMIF(Calculs!$B$2:$B$19,T180,Calculs!$C$2:$C$19)*E180),0)</f>
        <v>0</v>
      </c>
      <c r="W180" s="160">
        <f t="shared" si="20"/>
        <v>0</v>
      </c>
      <c r="X180" s="154" t="str">
        <f t="shared" si="23"/>
        <v/>
      </c>
      <c r="Y180" s="154">
        <f xml:space="preserve"> IF(X180="", 0,IF(E180="",0, VLOOKUP(X180,Calculs!$B$25:$C$30,2,FALSE)*E180))</f>
        <v>0</v>
      </c>
      <c r="Z180" s="160">
        <f t="shared" si="21"/>
        <v>0</v>
      </c>
      <c r="AA180" s="154">
        <f xml:space="preserve">  IF(Z180="",0,Z180*Calculs!$C$32)</f>
        <v>0</v>
      </c>
      <c r="AC180" s="154">
        <f t="shared" si="22"/>
        <v>0</v>
      </c>
    </row>
    <row r="181" spans="1:29" s="153" customFormat="1" ht="12.75" customHeight="1" x14ac:dyDescent="0.2">
      <c r="A181" s="145" t="str">
        <f>IF('Peticions Aules'!A183="","",'Peticions Aules'!A183)</f>
        <v/>
      </c>
      <c r="B181" s="145" t="str">
        <f>IF('Peticions Aules'!B183="","",'Peticions Aules'!B183)</f>
        <v/>
      </c>
      <c r="C181" s="145" t="str">
        <f>IF('Peticions Aules'!C183="","",'Peticions Aules'!C183)</f>
        <v/>
      </c>
      <c r="D181" s="146" t="str">
        <f>IF('Peticions Aules'!D183="","",'Peticions Aules'!D183)</f>
        <v/>
      </c>
      <c r="E181" s="147" t="str">
        <f>IF('Peticions Aules'!E183="","",'Peticions Aules'!E183)</f>
        <v/>
      </c>
      <c r="F181" s="148" t="str">
        <f>IF('Peticions Aules'!F183="","",'Peticions Aules'!F183)</f>
        <v/>
      </c>
      <c r="G181" s="148" t="str">
        <f>IF('Peticions Aules'!G183="","",'Peticions Aules'!G183)</f>
        <v/>
      </c>
      <c r="H181" s="148" t="str">
        <f>IF('Peticions Aules'!H183="","",'Peticions Aules'!H183)</f>
        <v/>
      </c>
      <c r="I181" s="148" t="str">
        <f>IF('Peticions Aules'!I183="","",'Peticions Aules'!I183)</f>
        <v/>
      </c>
      <c r="J181" s="149" t="str">
        <f>IF('Peticions Aules'!J183="","",'Peticions Aules'!J183)</f>
        <v/>
      </c>
      <c r="K181" s="150" t="str">
        <f>IF('Peticions Aules'!K183="","",'Peticions Aules'!K183)</f>
        <v/>
      </c>
      <c r="L181" s="151" t="str">
        <f>IF('Peticions Aules'!L183="","",'Peticions Aules'!L183)</f>
        <v/>
      </c>
      <c r="M181" s="151" t="str">
        <f>IF('Peticions Aules'!M183="","",'Peticions Aules'!M183)</f>
        <v/>
      </c>
      <c r="N181" s="152" t="str">
        <f>IF('Peticions Aules'!N183="","",'Peticions Aules'!N183)</f>
        <v/>
      </c>
      <c r="O181" s="156" t="str">
        <f>IF('Peticions Aules'!O183="","",'Peticions Aules'!O183)</f>
        <v/>
      </c>
      <c r="Q181" s="160">
        <f t="shared" si="16"/>
        <v>0</v>
      </c>
      <c r="R181" s="154">
        <f xml:space="preserve"> IF(Q181="",0,Calculs!$C$35*Q181)</f>
        <v>0</v>
      </c>
      <c r="S181" s="160">
        <f t="shared" si="17"/>
        <v>0</v>
      </c>
      <c r="T181" s="153" t="str">
        <f t="shared" si="18"/>
        <v/>
      </c>
      <c r="U181" s="153" t="str">
        <f t="shared" si="19"/>
        <v/>
      </c>
      <c r="V181" s="154">
        <f xml:space="preserve">  IF(T181&lt;&gt;"",IF(E181="",0,SUMIF(Calculs!$B$2:$B$19,T181,Calculs!$C$2:$C$19)*E181),0)</f>
        <v>0</v>
      </c>
      <c r="W181" s="160">
        <f t="shared" si="20"/>
        <v>0</v>
      </c>
      <c r="X181" s="154" t="str">
        <f t="shared" si="23"/>
        <v/>
      </c>
      <c r="Y181" s="154">
        <f xml:space="preserve"> IF(X181="", 0,IF(E181="",0, VLOOKUP(X181,Calculs!$B$25:$C$30,2,FALSE)*E181))</f>
        <v>0</v>
      </c>
      <c r="Z181" s="160">
        <f t="shared" si="21"/>
        <v>0</v>
      </c>
      <c r="AA181" s="154">
        <f xml:space="preserve">  IF(Z181="",0,Z181*Calculs!$C$32)</f>
        <v>0</v>
      </c>
      <c r="AC181" s="154">
        <f t="shared" si="22"/>
        <v>0</v>
      </c>
    </row>
    <row r="182" spans="1:29" s="153" customFormat="1" ht="12.75" customHeight="1" x14ac:dyDescent="0.2">
      <c r="A182" s="145" t="str">
        <f>IF('Peticions Aules'!A184="","",'Peticions Aules'!A184)</f>
        <v/>
      </c>
      <c r="B182" s="145" t="str">
        <f>IF('Peticions Aules'!B184="","",'Peticions Aules'!B184)</f>
        <v/>
      </c>
      <c r="C182" s="145" t="str">
        <f>IF('Peticions Aules'!C184="","",'Peticions Aules'!C184)</f>
        <v/>
      </c>
      <c r="D182" s="146" t="str">
        <f>IF('Peticions Aules'!D184="","",'Peticions Aules'!D184)</f>
        <v/>
      </c>
      <c r="E182" s="147" t="str">
        <f>IF('Peticions Aules'!E184="","",'Peticions Aules'!E184)</f>
        <v/>
      </c>
      <c r="F182" s="148" t="str">
        <f>IF('Peticions Aules'!F184="","",'Peticions Aules'!F184)</f>
        <v/>
      </c>
      <c r="G182" s="148" t="str">
        <f>IF('Peticions Aules'!G184="","",'Peticions Aules'!G184)</f>
        <v/>
      </c>
      <c r="H182" s="148" t="str">
        <f>IF('Peticions Aules'!H184="","",'Peticions Aules'!H184)</f>
        <v/>
      </c>
      <c r="I182" s="148" t="str">
        <f>IF('Peticions Aules'!I184="","",'Peticions Aules'!I184)</f>
        <v/>
      </c>
      <c r="J182" s="149" t="str">
        <f>IF('Peticions Aules'!J184="","",'Peticions Aules'!J184)</f>
        <v/>
      </c>
      <c r="K182" s="150" t="str">
        <f>IF('Peticions Aules'!K184="","",'Peticions Aules'!K184)</f>
        <v/>
      </c>
      <c r="L182" s="151" t="str">
        <f>IF('Peticions Aules'!L184="","",'Peticions Aules'!L184)</f>
        <v/>
      </c>
      <c r="M182" s="151" t="str">
        <f>IF('Peticions Aules'!M184="","",'Peticions Aules'!M184)</f>
        <v/>
      </c>
      <c r="N182" s="152" t="str">
        <f>IF('Peticions Aules'!N184="","",'Peticions Aules'!N184)</f>
        <v/>
      </c>
      <c r="O182" s="156" t="str">
        <f>IF('Peticions Aules'!O184="","",'Peticions Aules'!O184)</f>
        <v/>
      </c>
      <c r="Q182" s="160">
        <f t="shared" si="16"/>
        <v>0</v>
      </c>
      <c r="R182" s="154">
        <f xml:space="preserve"> IF(Q182="",0,Calculs!$C$35*Q182)</f>
        <v>0</v>
      </c>
      <c r="S182" s="160">
        <f t="shared" si="17"/>
        <v>0</v>
      </c>
      <c r="T182" s="153" t="str">
        <f t="shared" si="18"/>
        <v/>
      </c>
      <c r="U182" s="153" t="str">
        <f t="shared" si="19"/>
        <v/>
      </c>
      <c r="V182" s="154">
        <f xml:space="preserve">  IF(T182&lt;&gt;"",IF(E182="",0,SUMIF(Calculs!$B$2:$B$19,T182,Calculs!$C$2:$C$19)*E182),0)</f>
        <v>0</v>
      </c>
      <c r="W182" s="160">
        <f t="shared" si="20"/>
        <v>0</v>
      </c>
      <c r="X182" s="154" t="str">
        <f t="shared" si="23"/>
        <v/>
      </c>
      <c r="Y182" s="154">
        <f xml:space="preserve"> IF(X182="", 0,IF(E182="",0, VLOOKUP(X182,Calculs!$B$25:$C$30,2,FALSE)*E182))</f>
        <v>0</v>
      </c>
      <c r="Z182" s="160">
        <f t="shared" si="21"/>
        <v>0</v>
      </c>
      <c r="AA182" s="154">
        <f xml:space="preserve">  IF(Z182="",0,Z182*Calculs!$C$32)</f>
        <v>0</v>
      </c>
      <c r="AC182" s="154">
        <f t="shared" si="22"/>
        <v>0</v>
      </c>
    </row>
    <row r="183" spans="1:29" s="153" customFormat="1" ht="12.75" customHeight="1" x14ac:dyDescent="0.2">
      <c r="A183" s="145" t="str">
        <f>IF('Peticions Aules'!A185="","",'Peticions Aules'!A185)</f>
        <v/>
      </c>
      <c r="B183" s="145" t="str">
        <f>IF('Peticions Aules'!B185="","",'Peticions Aules'!B185)</f>
        <v/>
      </c>
      <c r="C183" s="145" t="str">
        <f>IF('Peticions Aules'!C185="","",'Peticions Aules'!C185)</f>
        <v/>
      </c>
      <c r="D183" s="146" t="str">
        <f>IF('Peticions Aules'!D185="","",'Peticions Aules'!D185)</f>
        <v/>
      </c>
      <c r="E183" s="147" t="str">
        <f>IF('Peticions Aules'!E185="","",'Peticions Aules'!E185)</f>
        <v/>
      </c>
      <c r="F183" s="148" t="str">
        <f>IF('Peticions Aules'!F185="","",'Peticions Aules'!F185)</f>
        <v/>
      </c>
      <c r="G183" s="148" t="str">
        <f>IF('Peticions Aules'!G185="","",'Peticions Aules'!G185)</f>
        <v/>
      </c>
      <c r="H183" s="148" t="str">
        <f>IF('Peticions Aules'!H185="","",'Peticions Aules'!H185)</f>
        <v/>
      </c>
      <c r="I183" s="148" t="str">
        <f>IF('Peticions Aules'!I185="","",'Peticions Aules'!I185)</f>
        <v/>
      </c>
      <c r="J183" s="149" t="str">
        <f>IF('Peticions Aules'!J185="","",'Peticions Aules'!J185)</f>
        <v/>
      </c>
      <c r="K183" s="150" t="str">
        <f>IF('Peticions Aules'!K185="","",'Peticions Aules'!K185)</f>
        <v/>
      </c>
      <c r="L183" s="151" t="str">
        <f>IF('Peticions Aules'!L185="","",'Peticions Aules'!L185)</f>
        <v/>
      </c>
      <c r="M183" s="151" t="str">
        <f>IF('Peticions Aules'!M185="","",'Peticions Aules'!M185)</f>
        <v/>
      </c>
      <c r="N183" s="152" t="str">
        <f>IF('Peticions Aules'!N185="","",'Peticions Aules'!N185)</f>
        <v/>
      </c>
      <c r="O183" s="156" t="str">
        <f>IF('Peticions Aules'!O185="","",'Peticions Aules'!O185)</f>
        <v/>
      </c>
      <c r="Q183" s="160">
        <f t="shared" si="16"/>
        <v>0</v>
      </c>
      <c r="R183" s="154">
        <f xml:space="preserve"> IF(Q183="",0,Calculs!$C$35*Q183)</f>
        <v>0</v>
      </c>
      <c r="S183" s="160">
        <f t="shared" si="17"/>
        <v>0</v>
      </c>
      <c r="T183" s="153" t="str">
        <f t="shared" si="18"/>
        <v/>
      </c>
      <c r="U183" s="153" t="str">
        <f t="shared" si="19"/>
        <v/>
      </c>
      <c r="V183" s="154">
        <f xml:space="preserve">  IF(T183&lt;&gt;"",IF(E183="",0,SUMIF(Calculs!$B$2:$B$19,T183,Calculs!$C$2:$C$19)*E183),0)</f>
        <v>0</v>
      </c>
      <c r="W183" s="160">
        <f t="shared" si="20"/>
        <v>0</v>
      </c>
      <c r="X183" s="154" t="str">
        <f t="shared" si="23"/>
        <v/>
      </c>
      <c r="Y183" s="154">
        <f xml:space="preserve"> IF(X183="", 0,IF(E183="",0, VLOOKUP(X183,Calculs!$B$25:$C$30,2,FALSE)*E183))</f>
        <v>0</v>
      </c>
      <c r="Z183" s="160">
        <f t="shared" si="21"/>
        <v>0</v>
      </c>
      <c r="AA183" s="154">
        <f xml:space="preserve">  IF(Z183="",0,Z183*Calculs!$C$32)</f>
        <v>0</v>
      </c>
      <c r="AC183" s="154">
        <f t="shared" si="22"/>
        <v>0</v>
      </c>
    </row>
    <row r="184" spans="1:29" s="153" customFormat="1" ht="12.75" customHeight="1" x14ac:dyDescent="0.2">
      <c r="A184" s="145" t="str">
        <f>IF('Peticions Aules'!A186="","",'Peticions Aules'!A186)</f>
        <v/>
      </c>
      <c r="B184" s="145" t="str">
        <f>IF('Peticions Aules'!B186="","",'Peticions Aules'!B186)</f>
        <v/>
      </c>
      <c r="C184" s="145" t="str">
        <f>IF('Peticions Aules'!C186="","",'Peticions Aules'!C186)</f>
        <v/>
      </c>
      <c r="D184" s="146" t="str">
        <f>IF('Peticions Aules'!D186="","",'Peticions Aules'!D186)</f>
        <v/>
      </c>
      <c r="E184" s="147" t="str">
        <f>IF('Peticions Aules'!E186="","",'Peticions Aules'!E186)</f>
        <v/>
      </c>
      <c r="F184" s="148" t="str">
        <f>IF('Peticions Aules'!F186="","",'Peticions Aules'!F186)</f>
        <v/>
      </c>
      <c r="G184" s="148" t="str">
        <f>IF('Peticions Aules'!G186="","",'Peticions Aules'!G186)</f>
        <v/>
      </c>
      <c r="H184" s="148" t="str">
        <f>IF('Peticions Aules'!H186="","",'Peticions Aules'!H186)</f>
        <v/>
      </c>
      <c r="I184" s="148" t="str">
        <f>IF('Peticions Aules'!I186="","",'Peticions Aules'!I186)</f>
        <v/>
      </c>
      <c r="J184" s="149" t="str">
        <f>IF('Peticions Aules'!J186="","",'Peticions Aules'!J186)</f>
        <v/>
      </c>
      <c r="K184" s="150" t="str">
        <f>IF('Peticions Aules'!K186="","",'Peticions Aules'!K186)</f>
        <v/>
      </c>
      <c r="L184" s="151" t="str">
        <f>IF('Peticions Aules'!L186="","",'Peticions Aules'!L186)</f>
        <v/>
      </c>
      <c r="M184" s="151" t="str">
        <f>IF('Peticions Aules'!M186="","",'Peticions Aules'!M186)</f>
        <v/>
      </c>
      <c r="N184" s="152" t="str">
        <f>IF('Peticions Aules'!N186="","",'Peticions Aules'!N186)</f>
        <v/>
      </c>
      <c r="O184" s="156" t="str">
        <f>IF('Peticions Aules'!O186="","",'Peticions Aules'!O186)</f>
        <v/>
      </c>
      <c r="Q184" s="160">
        <f t="shared" si="16"/>
        <v>0</v>
      </c>
      <c r="R184" s="154">
        <f xml:space="preserve"> IF(Q184="",0,Calculs!$C$35*Q184)</f>
        <v>0</v>
      </c>
      <c r="S184" s="160">
        <f t="shared" si="17"/>
        <v>0</v>
      </c>
      <c r="T184" s="153" t="str">
        <f t="shared" si="18"/>
        <v/>
      </c>
      <c r="U184" s="153" t="str">
        <f t="shared" si="19"/>
        <v/>
      </c>
      <c r="V184" s="154">
        <f xml:space="preserve">  IF(T184&lt;&gt;"",IF(E184="",0,SUMIF(Calculs!$B$2:$B$19,T184,Calculs!$C$2:$C$19)*E184),0)</f>
        <v>0</v>
      </c>
      <c r="W184" s="160">
        <f t="shared" si="20"/>
        <v>0</v>
      </c>
      <c r="X184" s="154" t="str">
        <f t="shared" si="23"/>
        <v/>
      </c>
      <c r="Y184" s="154">
        <f xml:space="preserve"> IF(X184="", 0,IF(E184="",0, VLOOKUP(X184,Calculs!$B$25:$C$30,2,FALSE)*E184))</f>
        <v>0</v>
      </c>
      <c r="Z184" s="160">
        <f t="shared" si="21"/>
        <v>0</v>
      </c>
      <c r="AA184" s="154">
        <f xml:space="preserve">  IF(Z184="",0,Z184*Calculs!$C$32)</f>
        <v>0</v>
      </c>
      <c r="AC184" s="154">
        <f t="shared" si="22"/>
        <v>0</v>
      </c>
    </row>
    <row r="185" spans="1:29" s="153" customFormat="1" ht="12.75" customHeight="1" x14ac:dyDescent="0.2">
      <c r="A185" s="145" t="str">
        <f>IF('Peticions Aules'!A187="","",'Peticions Aules'!A187)</f>
        <v/>
      </c>
      <c r="B185" s="145" t="str">
        <f>IF('Peticions Aules'!B187="","",'Peticions Aules'!B187)</f>
        <v/>
      </c>
      <c r="C185" s="145" t="str">
        <f>IF('Peticions Aules'!C187="","",'Peticions Aules'!C187)</f>
        <v/>
      </c>
      <c r="D185" s="146" t="str">
        <f>IF('Peticions Aules'!D187="","",'Peticions Aules'!D187)</f>
        <v/>
      </c>
      <c r="E185" s="147" t="str">
        <f>IF('Peticions Aules'!E187="","",'Peticions Aules'!E187)</f>
        <v/>
      </c>
      <c r="F185" s="148" t="str">
        <f>IF('Peticions Aules'!F187="","",'Peticions Aules'!F187)</f>
        <v/>
      </c>
      <c r="G185" s="148" t="str">
        <f>IF('Peticions Aules'!G187="","",'Peticions Aules'!G187)</f>
        <v/>
      </c>
      <c r="H185" s="148" t="str">
        <f>IF('Peticions Aules'!H187="","",'Peticions Aules'!H187)</f>
        <v/>
      </c>
      <c r="I185" s="148" t="str">
        <f>IF('Peticions Aules'!I187="","",'Peticions Aules'!I187)</f>
        <v/>
      </c>
      <c r="J185" s="149" t="str">
        <f>IF('Peticions Aules'!J187="","",'Peticions Aules'!J187)</f>
        <v/>
      </c>
      <c r="K185" s="150" t="str">
        <f>IF('Peticions Aules'!K187="","",'Peticions Aules'!K187)</f>
        <v/>
      </c>
      <c r="L185" s="151" t="str">
        <f>IF('Peticions Aules'!L187="","",'Peticions Aules'!L187)</f>
        <v/>
      </c>
      <c r="M185" s="151" t="str">
        <f>IF('Peticions Aules'!M187="","",'Peticions Aules'!M187)</f>
        <v/>
      </c>
      <c r="N185" s="152" t="str">
        <f>IF('Peticions Aules'!N187="","",'Peticions Aules'!N187)</f>
        <v/>
      </c>
      <c r="O185" s="156" t="str">
        <f>IF('Peticions Aules'!O187="","",'Peticions Aules'!O187)</f>
        <v/>
      </c>
      <c r="Q185" s="160">
        <f t="shared" si="16"/>
        <v>0</v>
      </c>
      <c r="R185" s="154">
        <f xml:space="preserve"> IF(Q185="",0,Calculs!$C$35*Q185)</f>
        <v>0</v>
      </c>
      <c r="S185" s="160">
        <f t="shared" si="17"/>
        <v>0</v>
      </c>
      <c r="T185" s="153" t="str">
        <f t="shared" si="18"/>
        <v/>
      </c>
      <c r="U185" s="153" t="str">
        <f t="shared" si="19"/>
        <v/>
      </c>
      <c r="V185" s="154">
        <f xml:space="preserve">  IF(T185&lt;&gt;"",IF(E185="",0,SUMIF(Calculs!$B$2:$B$19,T185,Calculs!$C$2:$C$19)*E185),0)</f>
        <v>0</v>
      </c>
      <c r="W185" s="160">
        <f t="shared" si="20"/>
        <v>0</v>
      </c>
      <c r="X185" s="154" t="str">
        <f t="shared" si="23"/>
        <v/>
      </c>
      <c r="Y185" s="154">
        <f xml:space="preserve"> IF(X185="", 0,IF(E185="",0, VLOOKUP(X185,Calculs!$B$25:$C$30,2,FALSE)*E185))</f>
        <v>0</v>
      </c>
      <c r="Z185" s="160">
        <f t="shared" si="21"/>
        <v>0</v>
      </c>
      <c r="AA185" s="154">
        <f xml:space="preserve">  IF(Z185="",0,Z185*Calculs!$C$32)</f>
        <v>0</v>
      </c>
      <c r="AC185" s="154">
        <f t="shared" si="22"/>
        <v>0</v>
      </c>
    </row>
    <row r="186" spans="1:29" s="153" customFormat="1" ht="12.75" customHeight="1" x14ac:dyDescent="0.2">
      <c r="A186" s="145" t="str">
        <f>IF('Peticions Aules'!A188="","",'Peticions Aules'!A188)</f>
        <v/>
      </c>
      <c r="B186" s="145" t="str">
        <f>IF('Peticions Aules'!B188="","",'Peticions Aules'!B188)</f>
        <v/>
      </c>
      <c r="C186" s="145" t="str">
        <f>IF('Peticions Aules'!C188="","",'Peticions Aules'!C188)</f>
        <v/>
      </c>
      <c r="D186" s="146" t="str">
        <f>IF('Peticions Aules'!D188="","",'Peticions Aules'!D188)</f>
        <v/>
      </c>
      <c r="E186" s="147" t="str">
        <f>IF('Peticions Aules'!E188="","",'Peticions Aules'!E188)</f>
        <v/>
      </c>
      <c r="F186" s="148" t="str">
        <f>IF('Peticions Aules'!F188="","",'Peticions Aules'!F188)</f>
        <v/>
      </c>
      <c r="G186" s="148" t="str">
        <f>IF('Peticions Aules'!G188="","",'Peticions Aules'!G188)</f>
        <v/>
      </c>
      <c r="H186" s="148" t="str">
        <f>IF('Peticions Aules'!H188="","",'Peticions Aules'!H188)</f>
        <v/>
      </c>
      <c r="I186" s="148" t="str">
        <f>IF('Peticions Aules'!I188="","",'Peticions Aules'!I188)</f>
        <v/>
      </c>
      <c r="J186" s="149" t="str">
        <f>IF('Peticions Aules'!J188="","",'Peticions Aules'!J188)</f>
        <v/>
      </c>
      <c r="K186" s="150" t="str">
        <f>IF('Peticions Aules'!K188="","",'Peticions Aules'!K188)</f>
        <v/>
      </c>
      <c r="L186" s="151" t="str">
        <f>IF('Peticions Aules'!L188="","",'Peticions Aules'!L188)</f>
        <v/>
      </c>
      <c r="M186" s="151" t="str">
        <f>IF('Peticions Aules'!M188="","",'Peticions Aules'!M188)</f>
        <v/>
      </c>
      <c r="N186" s="152" t="str">
        <f>IF('Peticions Aules'!N188="","",'Peticions Aules'!N188)</f>
        <v/>
      </c>
      <c r="O186" s="156" t="str">
        <f>IF('Peticions Aules'!O188="","",'Peticions Aules'!O188)</f>
        <v/>
      </c>
      <c r="Q186" s="160">
        <f t="shared" si="16"/>
        <v>0</v>
      </c>
      <c r="R186" s="154">
        <f xml:space="preserve"> IF(Q186="",0,Calculs!$C$35*Q186)</f>
        <v>0</v>
      </c>
      <c r="S186" s="160">
        <f t="shared" si="17"/>
        <v>0</v>
      </c>
      <c r="T186" s="153" t="str">
        <f t="shared" si="18"/>
        <v/>
      </c>
      <c r="U186" s="153" t="str">
        <f t="shared" si="19"/>
        <v/>
      </c>
      <c r="V186" s="154">
        <f xml:space="preserve">  IF(T186&lt;&gt;"",IF(E186="",0,SUMIF(Calculs!$B$2:$B$19,T186,Calculs!$C$2:$C$19)*E186),0)</f>
        <v>0</v>
      </c>
      <c r="W186" s="160">
        <f t="shared" si="20"/>
        <v>0</v>
      </c>
      <c r="X186" s="154" t="str">
        <f t="shared" si="23"/>
        <v/>
      </c>
      <c r="Y186" s="154">
        <f xml:space="preserve"> IF(X186="", 0,IF(E186="",0, VLOOKUP(X186,Calculs!$B$25:$C$30,2,FALSE)*E186))</f>
        <v>0</v>
      </c>
      <c r="Z186" s="160">
        <f t="shared" si="21"/>
        <v>0</v>
      </c>
      <c r="AA186" s="154">
        <f xml:space="preserve">  IF(Z186="",0,Z186*Calculs!$C$32)</f>
        <v>0</v>
      </c>
      <c r="AC186" s="154">
        <f t="shared" si="22"/>
        <v>0</v>
      </c>
    </row>
    <row r="187" spans="1:29" s="153" customFormat="1" ht="12.75" customHeight="1" x14ac:dyDescent="0.2">
      <c r="A187" s="145" t="str">
        <f>IF('Peticions Aules'!A189="","",'Peticions Aules'!A189)</f>
        <v/>
      </c>
      <c r="B187" s="145" t="str">
        <f>IF('Peticions Aules'!B189="","",'Peticions Aules'!B189)</f>
        <v/>
      </c>
      <c r="C187" s="145" t="str">
        <f>IF('Peticions Aules'!C189="","",'Peticions Aules'!C189)</f>
        <v/>
      </c>
      <c r="D187" s="146" t="str">
        <f>IF('Peticions Aules'!D189="","",'Peticions Aules'!D189)</f>
        <v/>
      </c>
      <c r="E187" s="147" t="str">
        <f>IF('Peticions Aules'!E189="","",'Peticions Aules'!E189)</f>
        <v/>
      </c>
      <c r="F187" s="148" t="str">
        <f>IF('Peticions Aules'!F189="","",'Peticions Aules'!F189)</f>
        <v/>
      </c>
      <c r="G187" s="148" t="str">
        <f>IF('Peticions Aules'!G189="","",'Peticions Aules'!G189)</f>
        <v/>
      </c>
      <c r="H187" s="148" t="str">
        <f>IF('Peticions Aules'!H189="","",'Peticions Aules'!H189)</f>
        <v/>
      </c>
      <c r="I187" s="148" t="str">
        <f>IF('Peticions Aules'!I189="","",'Peticions Aules'!I189)</f>
        <v/>
      </c>
      <c r="J187" s="149" t="str">
        <f>IF('Peticions Aules'!J189="","",'Peticions Aules'!J189)</f>
        <v/>
      </c>
      <c r="K187" s="150" t="str">
        <f>IF('Peticions Aules'!K189="","",'Peticions Aules'!K189)</f>
        <v/>
      </c>
      <c r="L187" s="151" t="str">
        <f>IF('Peticions Aules'!L189="","",'Peticions Aules'!L189)</f>
        <v/>
      </c>
      <c r="M187" s="151" t="str">
        <f>IF('Peticions Aules'!M189="","",'Peticions Aules'!M189)</f>
        <v/>
      </c>
      <c r="N187" s="152" t="str">
        <f>IF('Peticions Aules'!N189="","",'Peticions Aules'!N189)</f>
        <v/>
      </c>
      <c r="O187" s="156" t="str">
        <f>IF('Peticions Aules'!O189="","",'Peticions Aules'!O189)</f>
        <v/>
      </c>
      <c r="Q187" s="160">
        <f t="shared" si="16"/>
        <v>0</v>
      </c>
      <c r="R187" s="154">
        <f xml:space="preserve"> IF(Q187="",0,Calculs!$C$35*Q187)</f>
        <v>0</v>
      </c>
      <c r="S187" s="160">
        <f t="shared" si="17"/>
        <v>0</v>
      </c>
      <c r="T187" s="153" t="str">
        <f t="shared" si="18"/>
        <v/>
      </c>
      <c r="U187" s="153" t="str">
        <f t="shared" si="19"/>
        <v/>
      </c>
      <c r="V187" s="154">
        <f xml:space="preserve">  IF(T187&lt;&gt;"",IF(E187="",0,SUMIF(Calculs!$B$2:$B$19,T187,Calculs!$C$2:$C$19)*E187),0)</f>
        <v>0</v>
      </c>
      <c r="W187" s="160">
        <f t="shared" si="20"/>
        <v>0</v>
      </c>
      <c r="X187" s="154" t="str">
        <f t="shared" si="23"/>
        <v/>
      </c>
      <c r="Y187" s="154">
        <f xml:space="preserve"> IF(X187="", 0,IF(E187="",0, VLOOKUP(X187,Calculs!$B$25:$C$30,2,FALSE)*E187))</f>
        <v>0</v>
      </c>
      <c r="Z187" s="160">
        <f t="shared" si="21"/>
        <v>0</v>
      </c>
      <c r="AA187" s="154">
        <f xml:space="preserve">  IF(Z187="",0,Z187*Calculs!$C$32)</f>
        <v>0</v>
      </c>
      <c r="AC187" s="154">
        <f t="shared" si="22"/>
        <v>0</v>
      </c>
    </row>
    <row r="188" spans="1:29" s="153" customFormat="1" ht="12.75" customHeight="1" x14ac:dyDescent="0.2">
      <c r="A188" s="145" t="str">
        <f>IF('Peticions Aules'!A190="","",'Peticions Aules'!A190)</f>
        <v/>
      </c>
      <c r="B188" s="145" t="str">
        <f>IF('Peticions Aules'!B190="","",'Peticions Aules'!B190)</f>
        <v/>
      </c>
      <c r="C188" s="145" t="str">
        <f>IF('Peticions Aules'!C190="","",'Peticions Aules'!C190)</f>
        <v/>
      </c>
      <c r="D188" s="146" t="str">
        <f>IF('Peticions Aules'!D190="","",'Peticions Aules'!D190)</f>
        <v/>
      </c>
      <c r="E188" s="147" t="str">
        <f>IF('Peticions Aules'!E190="","",'Peticions Aules'!E190)</f>
        <v/>
      </c>
      <c r="F188" s="148" t="str">
        <f>IF('Peticions Aules'!F190="","",'Peticions Aules'!F190)</f>
        <v/>
      </c>
      <c r="G188" s="148" t="str">
        <f>IF('Peticions Aules'!G190="","",'Peticions Aules'!G190)</f>
        <v/>
      </c>
      <c r="H188" s="148" t="str">
        <f>IF('Peticions Aules'!H190="","",'Peticions Aules'!H190)</f>
        <v/>
      </c>
      <c r="I188" s="148" t="str">
        <f>IF('Peticions Aules'!I190="","",'Peticions Aules'!I190)</f>
        <v/>
      </c>
      <c r="J188" s="149" t="str">
        <f>IF('Peticions Aules'!J190="","",'Peticions Aules'!J190)</f>
        <v/>
      </c>
      <c r="K188" s="150" t="str">
        <f>IF('Peticions Aules'!K190="","",'Peticions Aules'!K190)</f>
        <v/>
      </c>
      <c r="L188" s="151" t="str">
        <f>IF('Peticions Aules'!L190="","",'Peticions Aules'!L190)</f>
        <v/>
      </c>
      <c r="M188" s="151" t="str">
        <f>IF('Peticions Aules'!M190="","",'Peticions Aules'!M190)</f>
        <v/>
      </c>
      <c r="N188" s="152" t="str">
        <f>IF('Peticions Aules'!N190="","",'Peticions Aules'!N190)</f>
        <v/>
      </c>
      <c r="O188" s="156" t="str">
        <f>IF('Peticions Aules'!O190="","",'Peticions Aules'!O190)</f>
        <v/>
      </c>
      <c r="Q188" s="160">
        <f t="shared" si="16"/>
        <v>0</v>
      </c>
      <c r="R188" s="154">
        <f xml:space="preserve"> IF(Q188="",0,Calculs!$C$35*Q188)</f>
        <v>0</v>
      </c>
      <c r="S188" s="160">
        <f t="shared" si="17"/>
        <v>0</v>
      </c>
      <c r="T188" s="153" t="str">
        <f t="shared" si="18"/>
        <v/>
      </c>
      <c r="U188" s="153" t="str">
        <f t="shared" si="19"/>
        <v/>
      </c>
      <c r="V188" s="154">
        <f xml:space="preserve">  IF(T188&lt;&gt;"",IF(E188="",0,SUMIF(Calculs!$B$2:$B$19,T188,Calculs!$C$2:$C$19)*E188),0)</f>
        <v>0</v>
      </c>
      <c r="W188" s="160">
        <f t="shared" si="20"/>
        <v>0</v>
      </c>
      <c r="X188" s="154" t="str">
        <f t="shared" si="23"/>
        <v/>
      </c>
      <c r="Y188" s="154">
        <f xml:space="preserve"> IF(X188="", 0,IF(E188="",0, VLOOKUP(X188,Calculs!$B$25:$C$30,2,FALSE)*E188))</f>
        <v>0</v>
      </c>
      <c r="Z188" s="160">
        <f t="shared" si="21"/>
        <v>0</v>
      </c>
      <c r="AA188" s="154">
        <f xml:space="preserve">  IF(Z188="",0,Z188*Calculs!$C$32)</f>
        <v>0</v>
      </c>
      <c r="AC188" s="154">
        <f t="shared" si="22"/>
        <v>0</v>
      </c>
    </row>
    <row r="189" spans="1:29" s="153" customFormat="1" ht="12.75" customHeight="1" x14ac:dyDescent="0.2">
      <c r="A189" s="145" t="str">
        <f>IF('Peticions Aules'!A191="","",'Peticions Aules'!A191)</f>
        <v/>
      </c>
      <c r="B189" s="145" t="str">
        <f>IF('Peticions Aules'!B191="","",'Peticions Aules'!B191)</f>
        <v/>
      </c>
      <c r="C189" s="145" t="str">
        <f>IF('Peticions Aules'!C191="","",'Peticions Aules'!C191)</f>
        <v/>
      </c>
      <c r="D189" s="146" t="str">
        <f>IF('Peticions Aules'!D191="","",'Peticions Aules'!D191)</f>
        <v/>
      </c>
      <c r="E189" s="147" t="str">
        <f>IF('Peticions Aules'!E191="","",'Peticions Aules'!E191)</f>
        <v/>
      </c>
      <c r="F189" s="148" t="str">
        <f>IF('Peticions Aules'!F191="","",'Peticions Aules'!F191)</f>
        <v/>
      </c>
      <c r="G189" s="148" t="str">
        <f>IF('Peticions Aules'!G191="","",'Peticions Aules'!G191)</f>
        <v/>
      </c>
      <c r="H189" s="148" t="str">
        <f>IF('Peticions Aules'!H191="","",'Peticions Aules'!H191)</f>
        <v/>
      </c>
      <c r="I189" s="148" t="str">
        <f>IF('Peticions Aules'!I191="","",'Peticions Aules'!I191)</f>
        <v/>
      </c>
      <c r="J189" s="149" t="str">
        <f>IF('Peticions Aules'!J191="","",'Peticions Aules'!J191)</f>
        <v/>
      </c>
      <c r="K189" s="150" t="str">
        <f>IF('Peticions Aules'!K191="","",'Peticions Aules'!K191)</f>
        <v/>
      </c>
      <c r="L189" s="151" t="str">
        <f>IF('Peticions Aules'!L191="","",'Peticions Aules'!L191)</f>
        <v/>
      </c>
      <c r="M189" s="151" t="str">
        <f>IF('Peticions Aules'!M191="","",'Peticions Aules'!M191)</f>
        <v/>
      </c>
      <c r="N189" s="152" t="str">
        <f>IF('Peticions Aules'!N191="","",'Peticions Aules'!N191)</f>
        <v/>
      </c>
      <c r="O189" s="156" t="str">
        <f>IF('Peticions Aules'!O191="","",'Peticions Aules'!O191)</f>
        <v/>
      </c>
      <c r="Q189" s="160">
        <f t="shared" si="16"/>
        <v>0</v>
      </c>
      <c r="R189" s="154">
        <f xml:space="preserve"> IF(Q189="",0,Calculs!$C$35*Q189)</f>
        <v>0</v>
      </c>
      <c r="S189" s="160">
        <f t="shared" si="17"/>
        <v>0</v>
      </c>
      <c r="T189" s="153" t="str">
        <f t="shared" si="18"/>
        <v/>
      </c>
      <c r="U189" s="153" t="str">
        <f t="shared" si="19"/>
        <v/>
      </c>
      <c r="V189" s="154">
        <f xml:space="preserve">  IF(T189&lt;&gt;"",IF(E189="",0,SUMIF(Calculs!$B$2:$B$19,T189,Calculs!$C$2:$C$19)*E189),0)</f>
        <v>0</v>
      </c>
      <c r="W189" s="160">
        <f t="shared" si="20"/>
        <v>0</v>
      </c>
      <c r="X189" s="154" t="str">
        <f t="shared" si="23"/>
        <v/>
      </c>
      <c r="Y189" s="154">
        <f xml:space="preserve"> IF(X189="", 0,IF(E189="",0, VLOOKUP(X189,Calculs!$B$25:$C$30,2,FALSE)*E189))</f>
        <v>0</v>
      </c>
      <c r="Z189" s="160">
        <f t="shared" si="21"/>
        <v>0</v>
      </c>
      <c r="AA189" s="154">
        <f xml:space="preserve">  IF(Z189="",0,Z189*Calculs!$C$32)</f>
        <v>0</v>
      </c>
      <c r="AC189" s="154">
        <f t="shared" si="22"/>
        <v>0</v>
      </c>
    </row>
    <row r="190" spans="1:29" s="153" customFormat="1" ht="12.75" customHeight="1" x14ac:dyDescent="0.2">
      <c r="A190" s="145" t="str">
        <f>IF('Peticions Aules'!A192="","",'Peticions Aules'!A192)</f>
        <v/>
      </c>
      <c r="B190" s="145" t="str">
        <f>IF('Peticions Aules'!B192="","",'Peticions Aules'!B192)</f>
        <v/>
      </c>
      <c r="C190" s="145" t="str">
        <f>IF('Peticions Aules'!C192="","",'Peticions Aules'!C192)</f>
        <v/>
      </c>
      <c r="D190" s="146" t="str">
        <f>IF('Peticions Aules'!D192="","",'Peticions Aules'!D192)</f>
        <v/>
      </c>
      <c r="E190" s="147" t="str">
        <f>IF('Peticions Aules'!E192="","",'Peticions Aules'!E192)</f>
        <v/>
      </c>
      <c r="F190" s="148" t="str">
        <f>IF('Peticions Aules'!F192="","",'Peticions Aules'!F192)</f>
        <v/>
      </c>
      <c r="G190" s="148" t="str">
        <f>IF('Peticions Aules'!G192="","",'Peticions Aules'!G192)</f>
        <v/>
      </c>
      <c r="H190" s="148" t="str">
        <f>IF('Peticions Aules'!H192="","",'Peticions Aules'!H192)</f>
        <v/>
      </c>
      <c r="I190" s="148" t="str">
        <f>IF('Peticions Aules'!I192="","",'Peticions Aules'!I192)</f>
        <v/>
      </c>
      <c r="J190" s="149" t="str">
        <f>IF('Peticions Aules'!J192="","",'Peticions Aules'!J192)</f>
        <v/>
      </c>
      <c r="K190" s="150" t="str">
        <f>IF('Peticions Aules'!K192="","",'Peticions Aules'!K192)</f>
        <v/>
      </c>
      <c r="L190" s="151" t="str">
        <f>IF('Peticions Aules'!L192="","",'Peticions Aules'!L192)</f>
        <v/>
      </c>
      <c r="M190" s="151" t="str">
        <f>IF('Peticions Aules'!M192="","",'Peticions Aules'!M192)</f>
        <v/>
      </c>
      <c r="N190" s="152" t="str">
        <f>IF('Peticions Aules'!N192="","",'Peticions Aules'!N192)</f>
        <v/>
      </c>
      <c r="O190" s="156" t="str">
        <f>IF('Peticions Aules'!O192="","",'Peticions Aules'!O192)</f>
        <v/>
      </c>
      <c r="Q190" s="160">
        <f t="shared" si="16"/>
        <v>0</v>
      </c>
      <c r="R190" s="154">
        <f xml:space="preserve"> IF(Q190="",0,Calculs!$C$35*Q190)</f>
        <v>0</v>
      </c>
      <c r="S190" s="160">
        <f t="shared" si="17"/>
        <v>0</v>
      </c>
      <c r="T190" s="153" t="str">
        <f t="shared" si="18"/>
        <v/>
      </c>
      <c r="U190" s="153" t="str">
        <f t="shared" si="19"/>
        <v/>
      </c>
      <c r="V190" s="154">
        <f xml:space="preserve">  IF(T190&lt;&gt;"",IF(E190="",0,SUMIF(Calculs!$B$2:$B$19,T190,Calculs!$C$2:$C$19)*E190),0)</f>
        <v>0</v>
      </c>
      <c r="W190" s="160">
        <f t="shared" si="20"/>
        <v>0</v>
      </c>
      <c r="X190" s="154" t="str">
        <f t="shared" si="23"/>
        <v/>
      </c>
      <c r="Y190" s="154">
        <f xml:space="preserve"> IF(X190="", 0,IF(E190="",0, VLOOKUP(X190,Calculs!$B$25:$C$30,2,FALSE)*E190))</f>
        <v>0</v>
      </c>
      <c r="Z190" s="160">
        <f t="shared" si="21"/>
        <v>0</v>
      </c>
      <c r="AA190" s="154">
        <f xml:space="preserve">  IF(Z190="",0,Z190*Calculs!$C$32)</f>
        <v>0</v>
      </c>
      <c r="AC190" s="154">
        <f t="shared" si="22"/>
        <v>0</v>
      </c>
    </row>
    <row r="191" spans="1:29" s="153" customFormat="1" ht="12.75" customHeight="1" x14ac:dyDescent="0.2">
      <c r="A191" s="145" t="str">
        <f>IF('Peticions Aules'!A193="","",'Peticions Aules'!A193)</f>
        <v/>
      </c>
      <c r="B191" s="145" t="str">
        <f>IF('Peticions Aules'!B193="","",'Peticions Aules'!B193)</f>
        <v/>
      </c>
      <c r="C191" s="145" t="str">
        <f>IF('Peticions Aules'!C193="","",'Peticions Aules'!C193)</f>
        <v/>
      </c>
      <c r="D191" s="146" t="str">
        <f>IF('Peticions Aules'!D193="","",'Peticions Aules'!D193)</f>
        <v/>
      </c>
      <c r="E191" s="147" t="str">
        <f>IF('Peticions Aules'!E193="","",'Peticions Aules'!E193)</f>
        <v/>
      </c>
      <c r="F191" s="148" t="str">
        <f>IF('Peticions Aules'!F193="","",'Peticions Aules'!F193)</f>
        <v/>
      </c>
      <c r="G191" s="148" t="str">
        <f>IF('Peticions Aules'!G193="","",'Peticions Aules'!G193)</f>
        <v/>
      </c>
      <c r="H191" s="148" t="str">
        <f>IF('Peticions Aules'!H193="","",'Peticions Aules'!H193)</f>
        <v/>
      </c>
      <c r="I191" s="148" t="str">
        <f>IF('Peticions Aules'!I193="","",'Peticions Aules'!I193)</f>
        <v/>
      </c>
      <c r="J191" s="149" t="str">
        <f>IF('Peticions Aules'!J193="","",'Peticions Aules'!J193)</f>
        <v/>
      </c>
      <c r="K191" s="150" t="str">
        <f>IF('Peticions Aules'!K193="","",'Peticions Aules'!K193)</f>
        <v/>
      </c>
      <c r="L191" s="151" t="str">
        <f>IF('Peticions Aules'!L193="","",'Peticions Aules'!L193)</f>
        <v/>
      </c>
      <c r="M191" s="151" t="str">
        <f>IF('Peticions Aules'!M193="","",'Peticions Aules'!M193)</f>
        <v/>
      </c>
      <c r="N191" s="152" t="str">
        <f>IF('Peticions Aules'!N193="","",'Peticions Aules'!N193)</f>
        <v/>
      </c>
      <c r="O191" s="156" t="str">
        <f>IF('Peticions Aules'!O193="","",'Peticions Aules'!O193)</f>
        <v/>
      </c>
      <c r="Q191" s="160">
        <f t="shared" si="16"/>
        <v>0</v>
      </c>
      <c r="R191" s="154">
        <f xml:space="preserve"> IF(Q191="",0,Calculs!$C$35*Q191)</f>
        <v>0</v>
      </c>
      <c r="S191" s="160">
        <f t="shared" si="17"/>
        <v>0</v>
      </c>
      <c r="T191" s="153" t="str">
        <f t="shared" si="18"/>
        <v/>
      </c>
      <c r="U191" s="153" t="str">
        <f t="shared" si="19"/>
        <v/>
      </c>
      <c r="V191" s="154">
        <f xml:space="preserve">  IF(T191&lt;&gt;"",IF(E191="",0,SUMIF(Calculs!$B$2:$B$19,T191,Calculs!$C$2:$C$19)*E191),0)</f>
        <v>0</v>
      </c>
      <c r="W191" s="160">
        <f t="shared" si="20"/>
        <v>0</v>
      </c>
      <c r="X191" s="154" t="str">
        <f t="shared" si="23"/>
        <v/>
      </c>
      <c r="Y191" s="154">
        <f xml:space="preserve"> IF(X191="", 0,IF(E191="",0, VLOOKUP(X191,Calculs!$B$25:$C$30,2,FALSE)*E191))</f>
        <v>0</v>
      </c>
      <c r="Z191" s="160">
        <f t="shared" si="21"/>
        <v>0</v>
      </c>
      <c r="AA191" s="154">
        <f xml:space="preserve">  IF(Z191="",0,Z191*Calculs!$C$32)</f>
        <v>0</v>
      </c>
      <c r="AC191" s="154">
        <f t="shared" si="22"/>
        <v>0</v>
      </c>
    </row>
    <row r="192" spans="1:29" s="153" customFormat="1" ht="12.75" customHeight="1" x14ac:dyDescent="0.2">
      <c r="A192" s="145" t="str">
        <f>IF('Peticions Aules'!A194="","",'Peticions Aules'!A194)</f>
        <v/>
      </c>
      <c r="B192" s="145" t="str">
        <f>IF('Peticions Aules'!B194="","",'Peticions Aules'!B194)</f>
        <v/>
      </c>
      <c r="C192" s="145" t="str">
        <f>IF('Peticions Aules'!C194="","",'Peticions Aules'!C194)</f>
        <v/>
      </c>
      <c r="D192" s="146" t="str">
        <f>IF('Peticions Aules'!D194="","",'Peticions Aules'!D194)</f>
        <v/>
      </c>
      <c r="E192" s="147" t="str">
        <f>IF('Peticions Aules'!E194="","",'Peticions Aules'!E194)</f>
        <v/>
      </c>
      <c r="F192" s="148" t="str">
        <f>IF('Peticions Aules'!F194="","",'Peticions Aules'!F194)</f>
        <v/>
      </c>
      <c r="G192" s="148" t="str">
        <f>IF('Peticions Aules'!G194="","",'Peticions Aules'!G194)</f>
        <v/>
      </c>
      <c r="H192" s="148" t="str">
        <f>IF('Peticions Aules'!H194="","",'Peticions Aules'!H194)</f>
        <v/>
      </c>
      <c r="I192" s="148" t="str">
        <f>IF('Peticions Aules'!I194="","",'Peticions Aules'!I194)</f>
        <v/>
      </c>
      <c r="J192" s="149" t="str">
        <f>IF('Peticions Aules'!J194="","",'Peticions Aules'!J194)</f>
        <v/>
      </c>
      <c r="K192" s="150" t="str">
        <f>IF('Peticions Aules'!K194="","",'Peticions Aules'!K194)</f>
        <v/>
      </c>
      <c r="L192" s="151" t="str">
        <f>IF('Peticions Aules'!L194="","",'Peticions Aules'!L194)</f>
        <v/>
      </c>
      <c r="M192" s="151" t="str">
        <f>IF('Peticions Aules'!M194="","",'Peticions Aules'!M194)</f>
        <v/>
      </c>
      <c r="N192" s="152" t="str">
        <f>IF('Peticions Aules'!N194="","",'Peticions Aules'!N194)</f>
        <v/>
      </c>
      <c r="O192" s="156" t="str">
        <f>IF('Peticions Aules'!O194="","",'Peticions Aules'!O194)</f>
        <v/>
      </c>
      <c r="Q192" s="160">
        <f t="shared" si="16"/>
        <v>0</v>
      </c>
      <c r="R192" s="154">
        <f xml:space="preserve"> IF(Q192="",0,Calculs!$C$35*Q192)</f>
        <v>0</v>
      </c>
      <c r="S192" s="160">
        <f t="shared" si="17"/>
        <v>0</v>
      </c>
      <c r="T192" s="153" t="str">
        <f t="shared" si="18"/>
        <v/>
      </c>
      <c r="U192" s="153" t="str">
        <f t="shared" si="19"/>
        <v/>
      </c>
      <c r="V192" s="154">
        <f xml:space="preserve">  IF(T192&lt;&gt;"",IF(E192="",0,SUMIF(Calculs!$B$2:$B$19,T192,Calculs!$C$2:$C$19)*E192),0)</f>
        <v>0</v>
      </c>
      <c r="W192" s="160">
        <f t="shared" si="20"/>
        <v>0</v>
      </c>
      <c r="X192" s="154" t="str">
        <f t="shared" si="23"/>
        <v/>
      </c>
      <c r="Y192" s="154">
        <f xml:space="preserve"> IF(X192="", 0,IF(E192="",0, VLOOKUP(X192,Calculs!$B$25:$C$30,2,FALSE)*E192))</f>
        <v>0</v>
      </c>
      <c r="Z192" s="160">
        <f t="shared" si="21"/>
        <v>0</v>
      </c>
      <c r="AA192" s="154">
        <f xml:space="preserve">  IF(Z192="",0,Z192*Calculs!$C$32)</f>
        <v>0</v>
      </c>
      <c r="AC192" s="154">
        <f t="shared" si="22"/>
        <v>0</v>
      </c>
    </row>
    <row r="193" spans="1:29" s="153" customFormat="1" ht="12.75" customHeight="1" x14ac:dyDescent="0.2">
      <c r="A193" s="145" t="str">
        <f>IF('Peticions Aules'!A195="","",'Peticions Aules'!A195)</f>
        <v/>
      </c>
      <c r="B193" s="145" t="str">
        <f>IF('Peticions Aules'!B195="","",'Peticions Aules'!B195)</f>
        <v/>
      </c>
      <c r="C193" s="145" t="str">
        <f>IF('Peticions Aules'!C195="","",'Peticions Aules'!C195)</f>
        <v/>
      </c>
      <c r="D193" s="146" t="str">
        <f>IF('Peticions Aules'!D195="","",'Peticions Aules'!D195)</f>
        <v/>
      </c>
      <c r="E193" s="147" t="str">
        <f>IF('Peticions Aules'!E195="","",'Peticions Aules'!E195)</f>
        <v/>
      </c>
      <c r="F193" s="148" t="str">
        <f>IF('Peticions Aules'!F195="","",'Peticions Aules'!F195)</f>
        <v/>
      </c>
      <c r="G193" s="148" t="str">
        <f>IF('Peticions Aules'!G195="","",'Peticions Aules'!G195)</f>
        <v/>
      </c>
      <c r="H193" s="148" t="str">
        <f>IF('Peticions Aules'!H195="","",'Peticions Aules'!H195)</f>
        <v/>
      </c>
      <c r="I193" s="148" t="str">
        <f>IF('Peticions Aules'!I195="","",'Peticions Aules'!I195)</f>
        <v/>
      </c>
      <c r="J193" s="149" t="str">
        <f>IF('Peticions Aules'!J195="","",'Peticions Aules'!J195)</f>
        <v/>
      </c>
      <c r="K193" s="150" t="str">
        <f>IF('Peticions Aules'!K195="","",'Peticions Aules'!K195)</f>
        <v/>
      </c>
      <c r="L193" s="151" t="str">
        <f>IF('Peticions Aules'!L195="","",'Peticions Aules'!L195)</f>
        <v/>
      </c>
      <c r="M193" s="151" t="str">
        <f>IF('Peticions Aules'!M195="","",'Peticions Aules'!M195)</f>
        <v/>
      </c>
      <c r="N193" s="152" t="str">
        <f>IF('Peticions Aules'!N195="","",'Peticions Aules'!N195)</f>
        <v/>
      </c>
      <c r="O193" s="156" t="str">
        <f>IF('Peticions Aules'!O195="","",'Peticions Aules'!O195)</f>
        <v/>
      </c>
      <c r="Q193" s="160">
        <f t="shared" si="16"/>
        <v>0</v>
      </c>
      <c r="R193" s="154">
        <f xml:space="preserve"> IF(Q193="",0,Calculs!$C$35*Q193)</f>
        <v>0</v>
      </c>
      <c r="S193" s="160">
        <f t="shared" si="17"/>
        <v>0</v>
      </c>
      <c r="T193" s="153" t="str">
        <f t="shared" si="18"/>
        <v/>
      </c>
      <c r="U193" s="153" t="str">
        <f t="shared" si="19"/>
        <v/>
      </c>
      <c r="V193" s="154">
        <f xml:space="preserve">  IF(T193&lt;&gt;"",IF(E193="",0,SUMIF(Calculs!$B$2:$B$19,T193,Calculs!$C$2:$C$19)*E193),0)</f>
        <v>0</v>
      </c>
      <c r="W193" s="160">
        <f t="shared" si="20"/>
        <v>0</v>
      </c>
      <c r="X193" s="154" t="str">
        <f t="shared" si="23"/>
        <v/>
      </c>
      <c r="Y193" s="154">
        <f xml:space="preserve"> IF(X193="", 0,IF(E193="",0, VLOOKUP(X193,Calculs!$B$25:$C$30,2,FALSE)*E193))</f>
        <v>0</v>
      </c>
      <c r="Z193" s="160">
        <f t="shared" si="21"/>
        <v>0</v>
      </c>
      <c r="AA193" s="154">
        <f xml:space="preserve">  IF(Z193="",0,Z193*Calculs!$C$32)</f>
        <v>0</v>
      </c>
      <c r="AC193" s="154">
        <f t="shared" si="22"/>
        <v>0</v>
      </c>
    </row>
    <row r="194" spans="1:29" s="153" customFormat="1" ht="12.75" customHeight="1" x14ac:dyDescent="0.2">
      <c r="A194" s="145" t="str">
        <f>IF('Peticions Aules'!A196="","",'Peticions Aules'!A196)</f>
        <v/>
      </c>
      <c r="B194" s="145" t="str">
        <f>IF('Peticions Aules'!B196="","",'Peticions Aules'!B196)</f>
        <v/>
      </c>
      <c r="C194" s="145" t="str">
        <f>IF('Peticions Aules'!C196="","",'Peticions Aules'!C196)</f>
        <v/>
      </c>
      <c r="D194" s="146" t="str">
        <f>IF('Peticions Aules'!D196="","",'Peticions Aules'!D196)</f>
        <v/>
      </c>
      <c r="E194" s="147" t="str">
        <f>IF('Peticions Aules'!E196="","",'Peticions Aules'!E196)</f>
        <v/>
      </c>
      <c r="F194" s="148" t="str">
        <f>IF('Peticions Aules'!F196="","",'Peticions Aules'!F196)</f>
        <v/>
      </c>
      <c r="G194" s="148" t="str">
        <f>IF('Peticions Aules'!G196="","",'Peticions Aules'!G196)</f>
        <v/>
      </c>
      <c r="H194" s="148" t="str">
        <f>IF('Peticions Aules'!H196="","",'Peticions Aules'!H196)</f>
        <v/>
      </c>
      <c r="I194" s="148" t="str">
        <f>IF('Peticions Aules'!I196="","",'Peticions Aules'!I196)</f>
        <v/>
      </c>
      <c r="J194" s="149" t="str">
        <f>IF('Peticions Aules'!J196="","",'Peticions Aules'!J196)</f>
        <v/>
      </c>
      <c r="K194" s="150" t="str">
        <f>IF('Peticions Aules'!K196="","",'Peticions Aules'!K196)</f>
        <v/>
      </c>
      <c r="L194" s="151" t="str">
        <f>IF('Peticions Aules'!L196="","",'Peticions Aules'!L196)</f>
        <v/>
      </c>
      <c r="M194" s="151" t="str">
        <f>IF('Peticions Aules'!M196="","",'Peticions Aules'!M196)</f>
        <v/>
      </c>
      <c r="N194" s="152" t="str">
        <f>IF('Peticions Aules'!N196="","",'Peticions Aules'!N196)</f>
        <v/>
      </c>
      <c r="O194" s="156" t="str">
        <f>IF('Peticions Aules'!O196="","",'Peticions Aules'!O196)</f>
        <v/>
      </c>
      <c r="Q194" s="160">
        <f t="shared" si="16"/>
        <v>0</v>
      </c>
      <c r="R194" s="154">
        <f xml:space="preserve"> IF(Q194="",0,Calculs!$C$35*Q194)</f>
        <v>0</v>
      </c>
      <c r="S194" s="160">
        <f t="shared" si="17"/>
        <v>0</v>
      </c>
      <c r="T194" s="153" t="str">
        <f t="shared" si="18"/>
        <v/>
      </c>
      <c r="U194" s="153" t="str">
        <f t="shared" si="19"/>
        <v/>
      </c>
      <c r="V194" s="154">
        <f xml:space="preserve">  IF(T194&lt;&gt;"",IF(E194="",0,SUMIF(Calculs!$B$2:$B$19,T194,Calculs!$C$2:$C$19)*E194),0)</f>
        <v>0</v>
      </c>
      <c r="W194" s="160">
        <f t="shared" si="20"/>
        <v>0</v>
      </c>
      <c r="X194" s="154" t="str">
        <f t="shared" si="23"/>
        <v/>
      </c>
      <c r="Y194" s="154">
        <f xml:space="preserve"> IF(X194="", 0,IF(E194="",0, VLOOKUP(X194,Calculs!$B$25:$C$30,2,FALSE)*E194))</f>
        <v>0</v>
      </c>
      <c r="Z194" s="160">
        <f t="shared" si="21"/>
        <v>0</v>
      </c>
      <c r="AA194" s="154">
        <f xml:space="preserve">  IF(Z194="",0,Z194*Calculs!$C$32)</f>
        <v>0</v>
      </c>
      <c r="AC194" s="154">
        <f t="shared" si="22"/>
        <v>0</v>
      </c>
    </row>
    <row r="195" spans="1:29" s="153" customFormat="1" ht="12.75" customHeight="1" x14ac:dyDescent="0.2">
      <c r="A195" s="145" t="str">
        <f>IF('Peticions Aules'!A197="","",'Peticions Aules'!A197)</f>
        <v/>
      </c>
      <c r="B195" s="145" t="str">
        <f>IF('Peticions Aules'!B197="","",'Peticions Aules'!B197)</f>
        <v/>
      </c>
      <c r="C195" s="145" t="str">
        <f>IF('Peticions Aules'!C197="","",'Peticions Aules'!C197)</f>
        <v/>
      </c>
      <c r="D195" s="146" t="str">
        <f>IF('Peticions Aules'!D197="","",'Peticions Aules'!D197)</f>
        <v/>
      </c>
      <c r="E195" s="147" t="str">
        <f>IF('Peticions Aules'!E197="","",'Peticions Aules'!E197)</f>
        <v/>
      </c>
      <c r="F195" s="148" t="str">
        <f>IF('Peticions Aules'!F197="","",'Peticions Aules'!F197)</f>
        <v/>
      </c>
      <c r="G195" s="148" t="str">
        <f>IF('Peticions Aules'!G197="","",'Peticions Aules'!G197)</f>
        <v/>
      </c>
      <c r="H195" s="148" t="str">
        <f>IF('Peticions Aules'!H197="","",'Peticions Aules'!H197)</f>
        <v/>
      </c>
      <c r="I195" s="148" t="str">
        <f>IF('Peticions Aules'!I197="","",'Peticions Aules'!I197)</f>
        <v/>
      </c>
      <c r="J195" s="149" t="str">
        <f>IF('Peticions Aules'!J197="","",'Peticions Aules'!J197)</f>
        <v/>
      </c>
      <c r="K195" s="150" t="str">
        <f>IF('Peticions Aules'!K197="","",'Peticions Aules'!K197)</f>
        <v/>
      </c>
      <c r="L195" s="151" t="str">
        <f>IF('Peticions Aules'!L197="","",'Peticions Aules'!L197)</f>
        <v/>
      </c>
      <c r="M195" s="151" t="str">
        <f>IF('Peticions Aules'!M197="","",'Peticions Aules'!M197)</f>
        <v/>
      </c>
      <c r="N195" s="152" t="str">
        <f>IF('Peticions Aules'!N197="","",'Peticions Aules'!N197)</f>
        <v/>
      </c>
      <c r="O195" s="156" t="str">
        <f>IF('Peticions Aules'!O197="","",'Peticions Aules'!O197)</f>
        <v/>
      </c>
      <c r="Q195" s="160">
        <f t="shared" si="16"/>
        <v>0</v>
      </c>
      <c r="R195" s="154">
        <f xml:space="preserve"> IF(Q195="",0,Calculs!$C$35*Q195)</f>
        <v>0</v>
      </c>
      <c r="S195" s="160">
        <f t="shared" si="17"/>
        <v>0</v>
      </c>
      <c r="T195" s="153" t="str">
        <f t="shared" si="18"/>
        <v/>
      </c>
      <c r="U195" s="153" t="str">
        <f t="shared" si="19"/>
        <v/>
      </c>
      <c r="V195" s="154">
        <f xml:space="preserve">  IF(T195&lt;&gt;"",IF(E195="",0,SUMIF(Calculs!$B$2:$B$19,T195,Calculs!$C$2:$C$19)*E195),0)</f>
        <v>0</v>
      </c>
      <c r="W195" s="160">
        <f t="shared" si="20"/>
        <v>0</v>
      </c>
      <c r="X195" s="154" t="str">
        <f t="shared" si="23"/>
        <v/>
      </c>
      <c r="Y195" s="154">
        <f xml:space="preserve"> IF(X195="", 0,IF(E195="",0, VLOOKUP(X195,Calculs!$B$25:$C$30,2,FALSE)*E195))</f>
        <v>0</v>
      </c>
      <c r="Z195" s="160">
        <f t="shared" si="21"/>
        <v>0</v>
      </c>
      <c r="AA195" s="154">
        <f xml:space="preserve">  IF(Z195="",0,Z195*Calculs!$C$32)</f>
        <v>0</v>
      </c>
      <c r="AC195" s="154">
        <f t="shared" si="22"/>
        <v>0</v>
      </c>
    </row>
    <row r="196" spans="1:29" s="153" customFormat="1" ht="12.75" customHeight="1" x14ac:dyDescent="0.2">
      <c r="A196" s="145" t="str">
        <f>IF('Peticions Aules'!A198="","",'Peticions Aules'!A198)</f>
        <v/>
      </c>
      <c r="B196" s="145" t="str">
        <f>IF('Peticions Aules'!B198="","",'Peticions Aules'!B198)</f>
        <v/>
      </c>
      <c r="C196" s="145" t="str">
        <f>IF('Peticions Aules'!C198="","",'Peticions Aules'!C198)</f>
        <v/>
      </c>
      <c r="D196" s="146" t="str">
        <f>IF('Peticions Aules'!D198="","",'Peticions Aules'!D198)</f>
        <v/>
      </c>
      <c r="E196" s="147" t="str">
        <f>IF('Peticions Aules'!E198="","",'Peticions Aules'!E198)</f>
        <v/>
      </c>
      <c r="F196" s="148" t="str">
        <f>IF('Peticions Aules'!F198="","",'Peticions Aules'!F198)</f>
        <v/>
      </c>
      <c r="G196" s="148" t="str">
        <f>IF('Peticions Aules'!G198="","",'Peticions Aules'!G198)</f>
        <v/>
      </c>
      <c r="H196" s="148" t="str">
        <f>IF('Peticions Aules'!H198="","",'Peticions Aules'!H198)</f>
        <v/>
      </c>
      <c r="I196" s="148" t="str">
        <f>IF('Peticions Aules'!I198="","",'Peticions Aules'!I198)</f>
        <v/>
      </c>
      <c r="J196" s="149" t="str">
        <f>IF('Peticions Aules'!J198="","",'Peticions Aules'!J198)</f>
        <v/>
      </c>
      <c r="K196" s="150" t="str">
        <f>IF('Peticions Aules'!K198="","",'Peticions Aules'!K198)</f>
        <v/>
      </c>
      <c r="L196" s="151" t="str">
        <f>IF('Peticions Aules'!L198="","",'Peticions Aules'!L198)</f>
        <v/>
      </c>
      <c r="M196" s="151" t="str">
        <f>IF('Peticions Aules'!M198="","",'Peticions Aules'!M198)</f>
        <v/>
      </c>
      <c r="N196" s="152" t="str">
        <f>IF('Peticions Aules'!N198="","",'Peticions Aules'!N198)</f>
        <v/>
      </c>
      <c r="O196" s="156" t="str">
        <f>IF('Peticions Aules'!O198="","",'Peticions Aules'!O198)</f>
        <v/>
      </c>
      <c r="Q196" s="160">
        <f t="shared" si="16"/>
        <v>0</v>
      </c>
      <c r="R196" s="154">
        <f xml:space="preserve"> IF(Q196="",0,Calculs!$C$35*Q196)</f>
        <v>0</v>
      </c>
      <c r="S196" s="160">
        <f t="shared" si="17"/>
        <v>0</v>
      </c>
      <c r="T196" s="153" t="str">
        <f t="shared" si="18"/>
        <v/>
      </c>
      <c r="U196" s="153" t="str">
        <f t="shared" si="19"/>
        <v/>
      </c>
      <c r="V196" s="154">
        <f xml:space="preserve">  IF(T196&lt;&gt;"",IF(E196="",0,SUMIF(Calculs!$B$2:$B$19,T196,Calculs!$C$2:$C$19)*E196),0)</f>
        <v>0</v>
      </c>
      <c r="W196" s="160">
        <f t="shared" si="20"/>
        <v>0</v>
      </c>
      <c r="X196" s="154" t="str">
        <f t="shared" si="23"/>
        <v/>
      </c>
      <c r="Y196" s="154">
        <f xml:space="preserve"> IF(X196="", 0,IF(E196="",0, VLOOKUP(X196,Calculs!$B$25:$C$30,2,FALSE)*E196))</f>
        <v>0</v>
      </c>
      <c r="Z196" s="160">
        <f t="shared" si="21"/>
        <v>0</v>
      </c>
      <c r="AA196" s="154">
        <f xml:space="preserve">  IF(Z196="",0,Z196*Calculs!$C$32)</f>
        <v>0</v>
      </c>
      <c r="AC196" s="154">
        <f t="shared" si="22"/>
        <v>0</v>
      </c>
    </row>
    <row r="197" spans="1:29" s="153" customFormat="1" ht="12.75" customHeight="1" x14ac:dyDescent="0.2">
      <c r="A197" s="145" t="str">
        <f>IF('Peticions Aules'!A199="","",'Peticions Aules'!A199)</f>
        <v/>
      </c>
      <c r="B197" s="145" t="str">
        <f>IF('Peticions Aules'!B199="","",'Peticions Aules'!B199)</f>
        <v/>
      </c>
      <c r="C197" s="145" t="str">
        <f>IF('Peticions Aules'!C199="","",'Peticions Aules'!C199)</f>
        <v/>
      </c>
      <c r="D197" s="146" t="str">
        <f>IF('Peticions Aules'!D199="","",'Peticions Aules'!D199)</f>
        <v/>
      </c>
      <c r="E197" s="147" t="str">
        <f>IF('Peticions Aules'!E199="","",'Peticions Aules'!E199)</f>
        <v/>
      </c>
      <c r="F197" s="148" t="str">
        <f>IF('Peticions Aules'!F199="","",'Peticions Aules'!F199)</f>
        <v/>
      </c>
      <c r="G197" s="148" t="str">
        <f>IF('Peticions Aules'!G199="","",'Peticions Aules'!G199)</f>
        <v/>
      </c>
      <c r="H197" s="148" t="str">
        <f>IF('Peticions Aules'!H199="","",'Peticions Aules'!H199)</f>
        <v/>
      </c>
      <c r="I197" s="148" t="str">
        <f>IF('Peticions Aules'!I199="","",'Peticions Aules'!I199)</f>
        <v/>
      </c>
      <c r="J197" s="149" t="str">
        <f>IF('Peticions Aules'!J199="","",'Peticions Aules'!J199)</f>
        <v/>
      </c>
      <c r="K197" s="150" t="str">
        <f>IF('Peticions Aules'!K199="","",'Peticions Aules'!K199)</f>
        <v/>
      </c>
      <c r="L197" s="151" t="str">
        <f>IF('Peticions Aules'!L199="","",'Peticions Aules'!L199)</f>
        <v/>
      </c>
      <c r="M197" s="151" t="str">
        <f>IF('Peticions Aules'!M199="","",'Peticions Aules'!M199)</f>
        <v/>
      </c>
      <c r="N197" s="152" t="str">
        <f>IF('Peticions Aules'!N199="","",'Peticions Aules'!N199)</f>
        <v/>
      </c>
      <c r="O197" s="156" t="str">
        <f>IF('Peticions Aules'!O199="","",'Peticions Aules'!O199)</f>
        <v/>
      </c>
      <c r="Q197" s="160">
        <f t="shared" si="16"/>
        <v>0</v>
      </c>
      <c r="R197" s="154">
        <f xml:space="preserve"> IF(Q197="",0,Calculs!$C$35*Q197)</f>
        <v>0</v>
      </c>
      <c r="S197" s="160">
        <f t="shared" si="17"/>
        <v>0</v>
      </c>
      <c r="T197" s="153" t="str">
        <f t="shared" si="18"/>
        <v/>
      </c>
      <c r="U197" s="153" t="str">
        <f t="shared" si="19"/>
        <v/>
      </c>
      <c r="V197" s="154">
        <f xml:space="preserve">  IF(T197&lt;&gt;"",IF(E197="",0,SUMIF(Calculs!$B$2:$B$19,T197,Calculs!$C$2:$C$19)*E197),0)</f>
        <v>0</v>
      </c>
      <c r="W197" s="160">
        <f t="shared" si="20"/>
        <v>0</v>
      </c>
      <c r="X197" s="154" t="str">
        <f t="shared" si="23"/>
        <v/>
      </c>
      <c r="Y197" s="154">
        <f xml:space="preserve"> IF(X197="", 0,IF(E197="",0, VLOOKUP(X197,Calculs!$B$25:$C$30,2,FALSE)*E197))</f>
        <v>0</v>
      </c>
      <c r="Z197" s="160">
        <f t="shared" si="21"/>
        <v>0</v>
      </c>
      <c r="AA197" s="154">
        <f xml:space="preserve">  IF(Z197="",0,Z197*Calculs!$C$32)</f>
        <v>0</v>
      </c>
      <c r="AC197" s="154">
        <f t="shared" si="22"/>
        <v>0</v>
      </c>
    </row>
    <row r="198" spans="1:29" s="153" customFormat="1" ht="12.75" customHeight="1" x14ac:dyDescent="0.2">
      <c r="A198" s="145" t="str">
        <f>IF('Peticions Aules'!A200="","",'Peticions Aules'!A200)</f>
        <v/>
      </c>
      <c r="B198" s="145" t="str">
        <f>IF('Peticions Aules'!B200="","",'Peticions Aules'!B200)</f>
        <v/>
      </c>
      <c r="C198" s="145" t="str">
        <f>IF('Peticions Aules'!C200="","",'Peticions Aules'!C200)</f>
        <v/>
      </c>
      <c r="D198" s="146" t="str">
        <f>IF('Peticions Aules'!D200="","",'Peticions Aules'!D200)</f>
        <v/>
      </c>
      <c r="E198" s="147" t="str">
        <f>IF('Peticions Aules'!E200="","",'Peticions Aules'!E200)</f>
        <v/>
      </c>
      <c r="F198" s="148" t="str">
        <f>IF('Peticions Aules'!F200="","",'Peticions Aules'!F200)</f>
        <v/>
      </c>
      <c r="G198" s="148" t="str">
        <f>IF('Peticions Aules'!G200="","",'Peticions Aules'!G200)</f>
        <v/>
      </c>
      <c r="H198" s="148" t="str">
        <f>IF('Peticions Aules'!H200="","",'Peticions Aules'!H200)</f>
        <v/>
      </c>
      <c r="I198" s="148" t="str">
        <f>IF('Peticions Aules'!I200="","",'Peticions Aules'!I200)</f>
        <v/>
      </c>
      <c r="J198" s="149" t="str">
        <f>IF('Peticions Aules'!J200="","",'Peticions Aules'!J200)</f>
        <v/>
      </c>
      <c r="K198" s="150" t="str">
        <f>IF('Peticions Aules'!K200="","",'Peticions Aules'!K200)</f>
        <v/>
      </c>
      <c r="L198" s="151" t="str">
        <f>IF('Peticions Aules'!L200="","",'Peticions Aules'!L200)</f>
        <v/>
      </c>
      <c r="M198" s="151" t="str">
        <f>IF('Peticions Aules'!M200="","",'Peticions Aules'!M200)</f>
        <v/>
      </c>
      <c r="N198" s="152" t="str">
        <f>IF('Peticions Aules'!N200="","",'Peticions Aules'!N200)</f>
        <v/>
      </c>
      <c r="O198" s="156" t="str">
        <f>IF('Peticions Aules'!O200="","",'Peticions Aules'!O200)</f>
        <v/>
      </c>
      <c r="Q198" s="160">
        <f t="shared" si="16"/>
        <v>0</v>
      </c>
      <c r="R198" s="154">
        <f xml:space="preserve"> IF(Q198="",0,Calculs!$C$35*Q198)</f>
        <v>0</v>
      </c>
      <c r="S198" s="160">
        <f t="shared" si="17"/>
        <v>0</v>
      </c>
      <c r="T198" s="153" t="str">
        <f t="shared" si="18"/>
        <v/>
      </c>
      <c r="U198" s="153" t="str">
        <f t="shared" si="19"/>
        <v/>
      </c>
      <c r="V198" s="154">
        <f xml:space="preserve">  IF(T198&lt;&gt;"",IF(E198="",0,SUMIF(Calculs!$B$2:$B$19,T198,Calculs!$C$2:$C$19)*E198),0)</f>
        <v>0</v>
      </c>
      <c r="W198" s="160">
        <f t="shared" si="20"/>
        <v>0</v>
      </c>
      <c r="X198" s="154" t="str">
        <f t="shared" si="23"/>
        <v/>
      </c>
      <c r="Y198" s="154">
        <f xml:space="preserve"> IF(X198="", 0,IF(E198="",0, VLOOKUP(X198,Calculs!$B$25:$C$30,2,FALSE)*E198))</f>
        <v>0</v>
      </c>
      <c r="Z198" s="160">
        <f t="shared" si="21"/>
        <v>0</v>
      </c>
      <c r="AA198" s="154">
        <f xml:space="preserve">  IF(Z198="",0,Z198*Calculs!$C$32)</f>
        <v>0</v>
      </c>
      <c r="AC198" s="154">
        <f t="shared" si="22"/>
        <v>0</v>
      </c>
    </row>
    <row r="199" spans="1:29" s="153" customFormat="1" ht="12.75" customHeight="1" x14ac:dyDescent="0.2">
      <c r="A199" s="145" t="str">
        <f>IF('Peticions Aules'!A201="","",'Peticions Aules'!A201)</f>
        <v/>
      </c>
      <c r="B199" s="145" t="str">
        <f>IF('Peticions Aules'!B201="","",'Peticions Aules'!B201)</f>
        <v/>
      </c>
      <c r="C199" s="145" t="str">
        <f>IF('Peticions Aules'!C201="","",'Peticions Aules'!C201)</f>
        <v/>
      </c>
      <c r="D199" s="146" t="str">
        <f>IF('Peticions Aules'!D201="","",'Peticions Aules'!D201)</f>
        <v/>
      </c>
      <c r="E199" s="147" t="str">
        <f>IF('Peticions Aules'!E201="","",'Peticions Aules'!E201)</f>
        <v/>
      </c>
      <c r="F199" s="148" t="str">
        <f>IF('Peticions Aules'!F201="","",'Peticions Aules'!F201)</f>
        <v/>
      </c>
      <c r="G199" s="148" t="str">
        <f>IF('Peticions Aules'!G201="","",'Peticions Aules'!G201)</f>
        <v/>
      </c>
      <c r="H199" s="148" t="str">
        <f>IF('Peticions Aules'!H201="","",'Peticions Aules'!H201)</f>
        <v/>
      </c>
      <c r="I199" s="148" t="str">
        <f>IF('Peticions Aules'!I201="","",'Peticions Aules'!I201)</f>
        <v/>
      </c>
      <c r="J199" s="149" t="str">
        <f>IF('Peticions Aules'!J201="","",'Peticions Aules'!J201)</f>
        <v/>
      </c>
      <c r="K199" s="150" t="str">
        <f>IF('Peticions Aules'!K201="","",'Peticions Aules'!K201)</f>
        <v/>
      </c>
      <c r="L199" s="151" t="str">
        <f>IF('Peticions Aules'!L201="","",'Peticions Aules'!L201)</f>
        <v/>
      </c>
      <c r="M199" s="151" t="str">
        <f>IF('Peticions Aules'!M201="","",'Peticions Aules'!M201)</f>
        <v/>
      </c>
      <c r="N199" s="152" t="str">
        <f>IF('Peticions Aules'!N201="","",'Peticions Aules'!N201)</f>
        <v/>
      </c>
      <c r="O199" s="156" t="str">
        <f>IF('Peticions Aules'!O201="","",'Peticions Aules'!O201)</f>
        <v/>
      </c>
      <c r="Q199" s="160">
        <f t="shared" si="16"/>
        <v>0</v>
      </c>
      <c r="R199" s="154">
        <f xml:space="preserve"> IF(Q199="",0,Calculs!$C$35*Q199)</f>
        <v>0</v>
      </c>
      <c r="S199" s="160">
        <f t="shared" si="17"/>
        <v>0</v>
      </c>
      <c r="T199" s="153" t="str">
        <f t="shared" si="18"/>
        <v/>
      </c>
      <c r="U199" s="153" t="str">
        <f t="shared" si="19"/>
        <v/>
      </c>
      <c r="V199" s="154">
        <f xml:space="preserve">  IF(T199&lt;&gt;"",IF(E199="",0,SUMIF(Calculs!$B$2:$B$19,T199,Calculs!$C$2:$C$19)*E199),0)</f>
        <v>0</v>
      </c>
      <c r="W199" s="160">
        <f t="shared" si="20"/>
        <v>0</v>
      </c>
      <c r="X199" s="154" t="str">
        <f t="shared" si="23"/>
        <v/>
      </c>
      <c r="Y199" s="154">
        <f xml:space="preserve"> IF(X199="", 0,IF(E199="",0, VLOOKUP(X199,Calculs!$B$25:$C$30,2,FALSE)*E199))</f>
        <v>0</v>
      </c>
      <c r="Z199" s="160">
        <f t="shared" si="21"/>
        <v>0</v>
      </c>
      <c r="AA199" s="154">
        <f xml:space="preserve">  IF(Z199="",0,Z199*Calculs!$C$32)</f>
        <v>0</v>
      </c>
      <c r="AC199" s="154">
        <f t="shared" si="22"/>
        <v>0</v>
      </c>
    </row>
    <row r="200" spans="1:29" s="153" customFormat="1" ht="12.75" customHeight="1" x14ac:dyDescent="0.2">
      <c r="A200" s="145" t="str">
        <f>IF('Peticions Aules'!A202="","",'Peticions Aules'!A202)</f>
        <v/>
      </c>
      <c r="B200" s="145" t="str">
        <f>IF('Peticions Aules'!B202="","",'Peticions Aules'!B202)</f>
        <v/>
      </c>
      <c r="C200" s="145" t="str">
        <f>IF('Peticions Aules'!C202="","",'Peticions Aules'!C202)</f>
        <v/>
      </c>
      <c r="D200" s="146" t="str">
        <f>IF('Peticions Aules'!D202="","",'Peticions Aules'!D202)</f>
        <v/>
      </c>
      <c r="E200" s="147" t="str">
        <f>IF('Peticions Aules'!E202="","",'Peticions Aules'!E202)</f>
        <v/>
      </c>
      <c r="F200" s="148" t="str">
        <f>IF('Peticions Aules'!F202="","",'Peticions Aules'!F202)</f>
        <v/>
      </c>
      <c r="G200" s="148" t="str">
        <f>IF('Peticions Aules'!G202="","",'Peticions Aules'!G202)</f>
        <v/>
      </c>
      <c r="H200" s="148" t="str">
        <f>IF('Peticions Aules'!H202="","",'Peticions Aules'!H202)</f>
        <v/>
      </c>
      <c r="I200" s="148" t="str">
        <f>IF('Peticions Aules'!I202="","",'Peticions Aules'!I202)</f>
        <v/>
      </c>
      <c r="J200" s="149" t="str">
        <f>IF('Peticions Aules'!J202="","",'Peticions Aules'!J202)</f>
        <v/>
      </c>
      <c r="K200" s="150" t="str">
        <f>IF('Peticions Aules'!K202="","",'Peticions Aules'!K202)</f>
        <v/>
      </c>
      <c r="L200" s="151" t="str">
        <f>IF('Peticions Aules'!L202="","",'Peticions Aules'!L202)</f>
        <v/>
      </c>
      <c r="M200" s="151" t="str">
        <f>IF('Peticions Aules'!M202="","",'Peticions Aules'!M202)</f>
        <v/>
      </c>
      <c r="N200" s="152" t="str">
        <f>IF('Peticions Aules'!N202="","",'Peticions Aules'!N202)</f>
        <v/>
      </c>
      <c r="O200" s="156" t="str">
        <f>IF('Peticions Aules'!O202="","",'Peticions Aules'!O202)</f>
        <v/>
      </c>
      <c r="Q200" s="160">
        <f t="shared" si="16"/>
        <v>0</v>
      </c>
      <c r="R200" s="154">
        <f xml:space="preserve"> IF(Q200="",0,Calculs!$C$35*Q200)</f>
        <v>0</v>
      </c>
      <c r="S200" s="160">
        <f t="shared" si="17"/>
        <v>0</v>
      </c>
      <c r="T200" s="153" t="str">
        <f t="shared" si="18"/>
        <v/>
      </c>
      <c r="U200" s="153" t="str">
        <f t="shared" si="19"/>
        <v/>
      </c>
      <c r="V200" s="154">
        <f xml:space="preserve">  IF(T200&lt;&gt;"",IF(E200="",0,SUMIF(Calculs!$B$2:$B$19,T200,Calculs!$C$2:$C$19)*E200),0)</f>
        <v>0</v>
      </c>
      <c r="W200" s="160">
        <f t="shared" si="20"/>
        <v>0</v>
      </c>
      <c r="X200" s="154" t="str">
        <f t="shared" si="23"/>
        <v/>
      </c>
      <c r="Y200" s="154">
        <f xml:space="preserve"> IF(X200="", 0,IF(E200="",0, VLOOKUP(X200,Calculs!$B$25:$C$30,2,FALSE)*E200))</f>
        <v>0</v>
      </c>
      <c r="Z200" s="160">
        <f t="shared" si="21"/>
        <v>0</v>
      </c>
      <c r="AA200" s="154">
        <f xml:space="preserve">  IF(Z200="",0,Z200*Calculs!$C$32)</f>
        <v>0</v>
      </c>
      <c r="AC200" s="154">
        <f t="shared" si="22"/>
        <v>0</v>
      </c>
    </row>
    <row r="201" spans="1:29" s="153" customFormat="1" ht="12.75" customHeight="1" x14ac:dyDescent="0.2">
      <c r="A201" s="145" t="str">
        <f>IF('Peticions Aules'!A203="","",'Peticions Aules'!A203)</f>
        <v/>
      </c>
      <c r="B201" s="145" t="str">
        <f>IF('Peticions Aules'!B203="","",'Peticions Aules'!B203)</f>
        <v/>
      </c>
      <c r="C201" s="145" t="str">
        <f>IF('Peticions Aules'!C203="","",'Peticions Aules'!C203)</f>
        <v/>
      </c>
      <c r="D201" s="146" t="str">
        <f>IF('Peticions Aules'!D203="","",'Peticions Aules'!D203)</f>
        <v/>
      </c>
      <c r="E201" s="147" t="str">
        <f>IF('Peticions Aules'!E203="","",'Peticions Aules'!E203)</f>
        <v/>
      </c>
      <c r="F201" s="148" t="str">
        <f>IF('Peticions Aules'!F203="","",'Peticions Aules'!F203)</f>
        <v/>
      </c>
      <c r="G201" s="148" t="str">
        <f>IF('Peticions Aules'!G203="","",'Peticions Aules'!G203)</f>
        <v/>
      </c>
      <c r="H201" s="148" t="str">
        <f>IF('Peticions Aules'!H203="","",'Peticions Aules'!H203)</f>
        <v/>
      </c>
      <c r="I201" s="148" t="str">
        <f>IF('Peticions Aules'!I203="","",'Peticions Aules'!I203)</f>
        <v/>
      </c>
      <c r="J201" s="149" t="str">
        <f>IF('Peticions Aules'!J203="","",'Peticions Aules'!J203)</f>
        <v/>
      </c>
      <c r="K201" s="150" t="str">
        <f>IF('Peticions Aules'!K203="","",'Peticions Aules'!K203)</f>
        <v/>
      </c>
      <c r="L201" s="151" t="str">
        <f>IF('Peticions Aules'!L203="","",'Peticions Aules'!L203)</f>
        <v/>
      </c>
      <c r="M201" s="151" t="str">
        <f>IF('Peticions Aules'!M203="","",'Peticions Aules'!M203)</f>
        <v/>
      </c>
      <c r="N201" s="152" t="str">
        <f>IF('Peticions Aules'!N203="","",'Peticions Aules'!N203)</f>
        <v/>
      </c>
      <c r="O201" s="156" t="str">
        <f>IF('Peticions Aules'!O203="","",'Peticions Aules'!O203)</f>
        <v/>
      </c>
      <c r="Q201" s="160">
        <f t="shared" si="16"/>
        <v>0</v>
      </c>
      <c r="R201" s="154">
        <f xml:space="preserve"> IF(Q201="",0,Calculs!$C$35*Q201)</f>
        <v>0</v>
      </c>
      <c r="S201" s="160">
        <f t="shared" si="17"/>
        <v>0</v>
      </c>
      <c r="T201" s="153" t="str">
        <f t="shared" si="18"/>
        <v/>
      </c>
      <c r="U201" s="153" t="str">
        <f t="shared" si="19"/>
        <v/>
      </c>
      <c r="V201" s="154">
        <f xml:space="preserve">  IF(T201&lt;&gt;"",IF(E201="",0,SUMIF(Calculs!$B$2:$B$19,T201,Calculs!$C$2:$C$19)*E201),0)</f>
        <v>0</v>
      </c>
      <c r="W201" s="160">
        <f t="shared" si="20"/>
        <v>0</v>
      </c>
      <c r="X201" s="154" t="str">
        <f t="shared" si="23"/>
        <v/>
      </c>
      <c r="Y201" s="154">
        <f xml:space="preserve"> IF(X201="", 0,IF(E201="",0, VLOOKUP(X201,Calculs!$B$25:$C$30,2,FALSE)*E201))</f>
        <v>0</v>
      </c>
      <c r="Z201" s="160">
        <f t="shared" si="21"/>
        <v>0</v>
      </c>
      <c r="AA201" s="154">
        <f xml:space="preserve">  IF(Z201="",0,Z201*Calculs!$C$32)</f>
        <v>0</v>
      </c>
      <c r="AC201" s="154">
        <f t="shared" si="22"/>
        <v>0</v>
      </c>
    </row>
    <row r="202" spans="1:29" s="153" customFormat="1" ht="12.75" customHeight="1" x14ac:dyDescent="0.2">
      <c r="A202" s="145" t="str">
        <f>IF('Peticions Aules'!A204="","",'Peticions Aules'!A204)</f>
        <v/>
      </c>
      <c r="B202" s="145" t="str">
        <f>IF('Peticions Aules'!B204="","",'Peticions Aules'!B204)</f>
        <v/>
      </c>
      <c r="C202" s="145" t="str">
        <f>IF('Peticions Aules'!C204="","",'Peticions Aules'!C204)</f>
        <v/>
      </c>
      <c r="D202" s="146" t="str">
        <f>IF('Peticions Aules'!D204="","",'Peticions Aules'!D204)</f>
        <v/>
      </c>
      <c r="E202" s="147" t="str">
        <f>IF('Peticions Aules'!E204="","",'Peticions Aules'!E204)</f>
        <v/>
      </c>
      <c r="F202" s="148" t="str">
        <f>IF('Peticions Aules'!F204="","",'Peticions Aules'!F204)</f>
        <v/>
      </c>
      <c r="G202" s="148" t="str">
        <f>IF('Peticions Aules'!G204="","",'Peticions Aules'!G204)</f>
        <v/>
      </c>
      <c r="H202" s="148" t="str">
        <f>IF('Peticions Aules'!H204="","",'Peticions Aules'!H204)</f>
        <v/>
      </c>
      <c r="I202" s="148" t="str">
        <f>IF('Peticions Aules'!I204="","",'Peticions Aules'!I204)</f>
        <v/>
      </c>
      <c r="J202" s="149" t="str">
        <f>IF('Peticions Aules'!J204="","",'Peticions Aules'!J204)</f>
        <v/>
      </c>
      <c r="K202" s="150" t="str">
        <f>IF('Peticions Aules'!K204="","",'Peticions Aules'!K204)</f>
        <v/>
      </c>
      <c r="L202" s="151" t="str">
        <f>IF('Peticions Aules'!L204="","",'Peticions Aules'!L204)</f>
        <v/>
      </c>
      <c r="M202" s="151" t="str">
        <f>IF('Peticions Aules'!M204="","",'Peticions Aules'!M204)</f>
        <v/>
      </c>
      <c r="N202" s="152" t="str">
        <f>IF('Peticions Aules'!N204="","",'Peticions Aules'!N204)</f>
        <v/>
      </c>
      <c r="O202" s="156" t="str">
        <f>IF('Peticions Aules'!O204="","",'Peticions Aules'!O204)</f>
        <v/>
      </c>
      <c r="Q202" s="160">
        <f t="shared" si="16"/>
        <v>0</v>
      </c>
      <c r="R202" s="154">
        <f xml:space="preserve"> IF(Q202="",0,Calculs!$C$35*Q202)</f>
        <v>0</v>
      </c>
      <c r="S202" s="160">
        <f t="shared" si="17"/>
        <v>0</v>
      </c>
      <c r="T202" s="153" t="str">
        <f t="shared" si="18"/>
        <v/>
      </c>
      <c r="U202" s="153" t="str">
        <f t="shared" si="19"/>
        <v/>
      </c>
      <c r="V202" s="154">
        <f xml:space="preserve">  IF(T202&lt;&gt;"",IF(E202="",0,SUMIF(Calculs!$B$2:$B$19,T202,Calculs!$C$2:$C$19)*E202),0)</f>
        <v>0</v>
      </c>
      <c r="W202" s="160">
        <f t="shared" si="20"/>
        <v>0</v>
      </c>
      <c r="X202" s="154" t="str">
        <f t="shared" si="23"/>
        <v/>
      </c>
      <c r="Y202" s="154">
        <f xml:space="preserve"> IF(X202="", 0,IF(E202="",0, VLOOKUP(X202,Calculs!$B$25:$C$30,2,FALSE)*E202))</f>
        <v>0</v>
      </c>
      <c r="Z202" s="160">
        <f t="shared" si="21"/>
        <v>0</v>
      </c>
      <c r="AA202" s="154">
        <f xml:space="preserve">  IF(Z202="",0,Z202*Calculs!$C$32)</f>
        <v>0</v>
      </c>
      <c r="AC202" s="154">
        <f t="shared" si="22"/>
        <v>0</v>
      </c>
    </row>
    <row r="203" spans="1:29" s="153" customFormat="1" ht="12.75" customHeight="1" x14ac:dyDescent="0.2">
      <c r="A203" s="145" t="str">
        <f>IF('Peticions Aules'!A205="","",'Peticions Aules'!A205)</f>
        <v/>
      </c>
      <c r="B203" s="145" t="str">
        <f>IF('Peticions Aules'!B205="","",'Peticions Aules'!B205)</f>
        <v/>
      </c>
      <c r="C203" s="145" t="str">
        <f>IF('Peticions Aules'!C205="","",'Peticions Aules'!C205)</f>
        <v/>
      </c>
      <c r="D203" s="146" t="str">
        <f>IF('Peticions Aules'!D205="","",'Peticions Aules'!D205)</f>
        <v/>
      </c>
      <c r="E203" s="147" t="str">
        <f>IF('Peticions Aules'!E205="","",'Peticions Aules'!E205)</f>
        <v/>
      </c>
      <c r="F203" s="148" t="str">
        <f>IF('Peticions Aules'!F205="","",'Peticions Aules'!F205)</f>
        <v/>
      </c>
      <c r="G203" s="148" t="str">
        <f>IF('Peticions Aules'!G205="","",'Peticions Aules'!G205)</f>
        <v/>
      </c>
      <c r="H203" s="148" t="str">
        <f>IF('Peticions Aules'!H205="","",'Peticions Aules'!H205)</f>
        <v/>
      </c>
      <c r="I203" s="148" t="str">
        <f>IF('Peticions Aules'!I205="","",'Peticions Aules'!I205)</f>
        <v/>
      </c>
      <c r="J203" s="149" t="str">
        <f>IF('Peticions Aules'!J205="","",'Peticions Aules'!J205)</f>
        <v/>
      </c>
      <c r="K203" s="150" t="str">
        <f>IF('Peticions Aules'!K205="","",'Peticions Aules'!K205)</f>
        <v/>
      </c>
      <c r="L203" s="151" t="str">
        <f>IF('Peticions Aules'!L205="","",'Peticions Aules'!L205)</f>
        <v/>
      </c>
      <c r="M203" s="151" t="str">
        <f>IF('Peticions Aules'!M205="","",'Peticions Aules'!M205)</f>
        <v/>
      </c>
      <c r="N203" s="152" t="str">
        <f>IF('Peticions Aules'!N205="","",'Peticions Aules'!N205)</f>
        <v/>
      </c>
      <c r="O203" s="156" t="str">
        <f>IF('Peticions Aules'!O205="","",'Peticions Aules'!O205)</f>
        <v/>
      </c>
      <c r="Q203" s="160">
        <f t="shared" si="16"/>
        <v>0</v>
      </c>
      <c r="R203" s="154">
        <f xml:space="preserve"> IF(Q203="",0,Calculs!$C$35*Q203)</f>
        <v>0</v>
      </c>
      <c r="S203" s="160">
        <f t="shared" si="17"/>
        <v>0</v>
      </c>
      <c r="T203" s="153" t="str">
        <f t="shared" si="18"/>
        <v/>
      </c>
      <c r="U203" s="153" t="str">
        <f t="shared" si="19"/>
        <v/>
      </c>
      <c r="V203" s="154">
        <f xml:space="preserve">  IF(T203&lt;&gt;"",IF(E203="",0,SUMIF(Calculs!$B$2:$B$19,T203,Calculs!$C$2:$C$19)*E203),0)</f>
        <v>0</v>
      </c>
      <c r="W203" s="160">
        <f t="shared" si="20"/>
        <v>0</v>
      </c>
      <c r="X203" s="154" t="str">
        <f t="shared" si="23"/>
        <v/>
      </c>
      <c r="Y203" s="154">
        <f xml:space="preserve"> IF(X203="", 0,IF(E203="",0, VLOOKUP(X203,Calculs!$B$25:$C$30,2,FALSE)*E203))</f>
        <v>0</v>
      </c>
      <c r="Z203" s="160">
        <f t="shared" si="21"/>
        <v>0</v>
      </c>
      <c r="AA203" s="154">
        <f xml:space="preserve">  IF(Z203="",0,Z203*Calculs!$C$32)</f>
        <v>0</v>
      </c>
      <c r="AC203" s="154">
        <f t="shared" si="22"/>
        <v>0</v>
      </c>
    </row>
    <row r="204" spans="1:29" s="153" customFormat="1" ht="12.75" customHeight="1" x14ac:dyDescent="0.2">
      <c r="A204" s="145" t="str">
        <f>IF('Peticions Aules'!A206="","",'Peticions Aules'!A206)</f>
        <v/>
      </c>
      <c r="B204" s="145" t="str">
        <f>IF('Peticions Aules'!B206="","",'Peticions Aules'!B206)</f>
        <v/>
      </c>
      <c r="C204" s="145" t="str">
        <f>IF('Peticions Aules'!C206="","",'Peticions Aules'!C206)</f>
        <v/>
      </c>
      <c r="D204" s="146" t="str">
        <f>IF('Peticions Aules'!D206="","",'Peticions Aules'!D206)</f>
        <v/>
      </c>
      <c r="E204" s="147" t="str">
        <f>IF('Peticions Aules'!E206="","",'Peticions Aules'!E206)</f>
        <v/>
      </c>
      <c r="F204" s="148" t="str">
        <f>IF('Peticions Aules'!F206="","",'Peticions Aules'!F206)</f>
        <v/>
      </c>
      <c r="G204" s="148" t="str">
        <f>IF('Peticions Aules'!G206="","",'Peticions Aules'!G206)</f>
        <v/>
      </c>
      <c r="H204" s="148" t="str">
        <f>IF('Peticions Aules'!H206="","",'Peticions Aules'!H206)</f>
        <v/>
      </c>
      <c r="I204" s="148" t="str">
        <f>IF('Peticions Aules'!I206="","",'Peticions Aules'!I206)</f>
        <v/>
      </c>
      <c r="J204" s="149" t="str">
        <f>IF('Peticions Aules'!J206="","",'Peticions Aules'!J206)</f>
        <v/>
      </c>
      <c r="K204" s="150" t="str">
        <f>IF('Peticions Aules'!K206="","",'Peticions Aules'!K206)</f>
        <v/>
      </c>
      <c r="L204" s="151" t="str">
        <f>IF('Peticions Aules'!L206="","",'Peticions Aules'!L206)</f>
        <v/>
      </c>
      <c r="M204" s="151" t="str">
        <f>IF('Peticions Aules'!M206="","",'Peticions Aules'!M206)</f>
        <v/>
      </c>
      <c r="N204" s="152" t="str">
        <f>IF('Peticions Aules'!N206="","",'Peticions Aules'!N206)</f>
        <v/>
      </c>
      <c r="O204" s="156" t="str">
        <f>IF('Peticions Aules'!O206="","",'Peticions Aules'!O206)</f>
        <v/>
      </c>
      <c r="Q204" s="160">
        <f t="shared" si="16"/>
        <v>0</v>
      </c>
      <c r="R204" s="154">
        <f xml:space="preserve"> IF(Q204="",0,Calculs!$C$35*Q204)</f>
        <v>0</v>
      </c>
      <c r="S204" s="160">
        <f t="shared" si="17"/>
        <v>0</v>
      </c>
      <c r="T204" s="153" t="str">
        <f t="shared" si="18"/>
        <v/>
      </c>
      <c r="U204" s="153" t="str">
        <f t="shared" si="19"/>
        <v/>
      </c>
      <c r="V204" s="154">
        <f xml:space="preserve">  IF(T204&lt;&gt;"",IF(E204="",0,SUMIF(Calculs!$B$2:$B$19,T204,Calculs!$C$2:$C$19)*E204),0)</f>
        <v>0</v>
      </c>
      <c r="W204" s="160">
        <f t="shared" si="20"/>
        <v>0</v>
      </c>
      <c r="X204" s="154" t="str">
        <f t="shared" si="23"/>
        <v/>
      </c>
      <c r="Y204" s="154">
        <f xml:space="preserve"> IF(X204="", 0,IF(E204="",0, VLOOKUP(X204,Calculs!$B$25:$C$30,2,FALSE)*E204))</f>
        <v>0</v>
      </c>
      <c r="Z204" s="160">
        <f t="shared" si="21"/>
        <v>0</v>
      </c>
      <c r="AA204" s="154">
        <f xml:space="preserve">  IF(Z204="",0,Z204*Calculs!$C$32)</f>
        <v>0</v>
      </c>
      <c r="AC204" s="154">
        <f t="shared" si="22"/>
        <v>0</v>
      </c>
    </row>
    <row r="205" spans="1:29" s="153" customFormat="1" ht="12.75" customHeight="1" x14ac:dyDescent="0.2">
      <c r="A205" s="145" t="str">
        <f>IF('Peticions Aules'!A207="","",'Peticions Aules'!A207)</f>
        <v/>
      </c>
      <c r="B205" s="145" t="str">
        <f>IF('Peticions Aules'!B207="","",'Peticions Aules'!B207)</f>
        <v/>
      </c>
      <c r="C205" s="145" t="str">
        <f>IF('Peticions Aules'!C207="","",'Peticions Aules'!C207)</f>
        <v/>
      </c>
      <c r="D205" s="146" t="str">
        <f>IF('Peticions Aules'!D207="","",'Peticions Aules'!D207)</f>
        <v/>
      </c>
      <c r="E205" s="147" t="str">
        <f>IF('Peticions Aules'!E207="","",'Peticions Aules'!E207)</f>
        <v/>
      </c>
      <c r="F205" s="148" t="str">
        <f>IF('Peticions Aules'!F207="","",'Peticions Aules'!F207)</f>
        <v/>
      </c>
      <c r="G205" s="148" t="str">
        <f>IF('Peticions Aules'!G207="","",'Peticions Aules'!G207)</f>
        <v/>
      </c>
      <c r="H205" s="148" t="str">
        <f>IF('Peticions Aules'!H207="","",'Peticions Aules'!H207)</f>
        <v/>
      </c>
      <c r="I205" s="148" t="str">
        <f>IF('Peticions Aules'!I207="","",'Peticions Aules'!I207)</f>
        <v/>
      </c>
      <c r="J205" s="149" t="str">
        <f>IF('Peticions Aules'!J207="","",'Peticions Aules'!J207)</f>
        <v/>
      </c>
      <c r="K205" s="150" t="str">
        <f>IF('Peticions Aules'!K207="","",'Peticions Aules'!K207)</f>
        <v/>
      </c>
      <c r="L205" s="151" t="str">
        <f>IF('Peticions Aules'!L207="","",'Peticions Aules'!L207)</f>
        <v/>
      </c>
      <c r="M205" s="151" t="str">
        <f>IF('Peticions Aules'!M207="","",'Peticions Aules'!M207)</f>
        <v/>
      </c>
      <c r="N205" s="152" t="str">
        <f>IF('Peticions Aules'!N207="","",'Peticions Aules'!N207)</f>
        <v/>
      </c>
      <c r="O205" s="156" t="str">
        <f>IF('Peticions Aules'!O207="","",'Peticions Aules'!O207)</f>
        <v/>
      </c>
      <c r="Q205" s="160">
        <f t="shared" si="16"/>
        <v>0</v>
      </c>
      <c r="R205" s="154">
        <f xml:space="preserve"> IF(Q205="",0,Calculs!$C$35*Q205)</f>
        <v>0</v>
      </c>
      <c r="S205" s="160">
        <f t="shared" si="17"/>
        <v>0</v>
      </c>
      <c r="T205" s="153" t="str">
        <f t="shared" si="18"/>
        <v/>
      </c>
      <c r="U205" s="153" t="str">
        <f t="shared" si="19"/>
        <v/>
      </c>
      <c r="V205" s="154">
        <f xml:space="preserve">  IF(T205&lt;&gt;"",IF(E205="",0,SUMIF(Calculs!$B$2:$B$19,T205,Calculs!$C$2:$C$19)*E205),0)</f>
        <v>0</v>
      </c>
      <c r="W205" s="160">
        <f t="shared" si="20"/>
        <v>0</v>
      </c>
      <c r="X205" s="154" t="str">
        <f t="shared" si="23"/>
        <v/>
      </c>
      <c r="Y205" s="154">
        <f xml:space="preserve"> IF(X205="", 0,IF(E205="",0, VLOOKUP(X205,Calculs!$B$25:$C$30,2,FALSE)*E205))</f>
        <v>0</v>
      </c>
      <c r="Z205" s="160">
        <f t="shared" si="21"/>
        <v>0</v>
      </c>
      <c r="AA205" s="154">
        <f xml:space="preserve">  IF(Z205="",0,Z205*Calculs!$C$32)</f>
        <v>0</v>
      </c>
      <c r="AC205" s="154">
        <f t="shared" si="22"/>
        <v>0</v>
      </c>
    </row>
    <row r="206" spans="1:29" s="153" customFormat="1" ht="12.75" customHeight="1" x14ac:dyDescent="0.2">
      <c r="A206" s="145" t="str">
        <f>IF('Peticions Aules'!A208="","",'Peticions Aules'!A208)</f>
        <v/>
      </c>
      <c r="B206" s="145" t="str">
        <f>IF('Peticions Aules'!B208="","",'Peticions Aules'!B208)</f>
        <v/>
      </c>
      <c r="C206" s="145" t="str">
        <f>IF('Peticions Aules'!C208="","",'Peticions Aules'!C208)</f>
        <v/>
      </c>
      <c r="D206" s="146" t="str">
        <f>IF('Peticions Aules'!D208="","",'Peticions Aules'!D208)</f>
        <v/>
      </c>
      <c r="E206" s="147" t="str">
        <f>IF('Peticions Aules'!E208="","",'Peticions Aules'!E208)</f>
        <v/>
      </c>
      <c r="F206" s="148" t="str">
        <f>IF('Peticions Aules'!F208="","",'Peticions Aules'!F208)</f>
        <v/>
      </c>
      <c r="G206" s="148" t="str">
        <f>IF('Peticions Aules'!G208="","",'Peticions Aules'!G208)</f>
        <v/>
      </c>
      <c r="H206" s="148" t="str">
        <f>IF('Peticions Aules'!H208="","",'Peticions Aules'!H208)</f>
        <v/>
      </c>
      <c r="I206" s="148" t="str">
        <f>IF('Peticions Aules'!I208="","",'Peticions Aules'!I208)</f>
        <v/>
      </c>
      <c r="J206" s="149" t="str">
        <f>IF('Peticions Aules'!J208="","",'Peticions Aules'!J208)</f>
        <v/>
      </c>
      <c r="K206" s="150" t="str">
        <f>IF('Peticions Aules'!K208="","",'Peticions Aules'!K208)</f>
        <v/>
      </c>
      <c r="L206" s="151" t="str">
        <f>IF('Peticions Aules'!L208="","",'Peticions Aules'!L208)</f>
        <v/>
      </c>
      <c r="M206" s="151" t="str">
        <f>IF('Peticions Aules'!M208="","",'Peticions Aules'!M208)</f>
        <v/>
      </c>
      <c r="N206" s="152" t="str">
        <f>IF('Peticions Aules'!N208="","",'Peticions Aules'!N208)</f>
        <v/>
      </c>
      <c r="O206" s="156" t="str">
        <f>IF('Peticions Aules'!O208="","",'Peticions Aules'!O208)</f>
        <v/>
      </c>
      <c r="Q206" s="160">
        <f t="shared" si="16"/>
        <v>0</v>
      </c>
      <c r="R206" s="154">
        <f xml:space="preserve"> IF(Q206="",0,Calculs!$C$35*Q206)</f>
        <v>0</v>
      </c>
      <c r="S206" s="160">
        <f t="shared" si="17"/>
        <v>0</v>
      </c>
      <c r="T206" s="153" t="str">
        <f t="shared" si="18"/>
        <v/>
      </c>
      <c r="U206" s="153" t="str">
        <f t="shared" si="19"/>
        <v/>
      </c>
      <c r="V206" s="154">
        <f xml:space="preserve">  IF(T206&lt;&gt;"",IF(E206="",0,SUMIF(Calculs!$B$2:$B$19,T206,Calculs!$C$2:$C$19)*E206),0)</f>
        <v>0</v>
      </c>
      <c r="W206" s="160">
        <f t="shared" si="20"/>
        <v>0</v>
      </c>
      <c r="X206" s="154" t="str">
        <f t="shared" si="23"/>
        <v/>
      </c>
      <c r="Y206" s="154">
        <f xml:space="preserve"> IF(X206="", 0,IF(E206="",0, VLOOKUP(X206,Calculs!$B$25:$C$30,2,FALSE)*E206))</f>
        <v>0</v>
      </c>
      <c r="Z206" s="160">
        <f t="shared" si="21"/>
        <v>0</v>
      </c>
      <c r="AA206" s="154">
        <f xml:space="preserve">  IF(Z206="",0,Z206*Calculs!$C$32)</f>
        <v>0</v>
      </c>
      <c r="AC206" s="154">
        <f t="shared" si="22"/>
        <v>0</v>
      </c>
    </row>
    <row r="207" spans="1:29" s="153" customFormat="1" ht="12.75" customHeight="1" x14ac:dyDescent="0.2">
      <c r="A207" s="145" t="str">
        <f>IF('Peticions Aules'!A209="","",'Peticions Aules'!A209)</f>
        <v/>
      </c>
      <c r="B207" s="145" t="str">
        <f>IF('Peticions Aules'!B209="","",'Peticions Aules'!B209)</f>
        <v/>
      </c>
      <c r="C207" s="145" t="str">
        <f>IF('Peticions Aules'!C209="","",'Peticions Aules'!C209)</f>
        <v/>
      </c>
      <c r="D207" s="146" t="str">
        <f>IF('Peticions Aules'!D209="","",'Peticions Aules'!D209)</f>
        <v/>
      </c>
      <c r="E207" s="147" t="str">
        <f>IF('Peticions Aules'!E209="","",'Peticions Aules'!E209)</f>
        <v/>
      </c>
      <c r="F207" s="148" t="str">
        <f>IF('Peticions Aules'!F209="","",'Peticions Aules'!F209)</f>
        <v/>
      </c>
      <c r="G207" s="148" t="str">
        <f>IF('Peticions Aules'!G209="","",'Peticions Aules'!G209)</f>
        <v/>
      </c>
      <c r="H207" s="148" t="str">
        <f>IF('Peticions Aules'!H209="","",'Peticions Aules'!H209)</f>
        <v/>
      </c>
      <c r="I207" s="148" t="str">
        <f>IF('Peticions Aules'!I209="","",'Peticions Aules'!I209)</f>
        <v/>
      </c>
      <c r="J207" s="149" t="str">
        <f>IF('Peticions Aules'!J209="","",'Peticions Aules'!J209)</f>
        <v/>
      </c>
      <c r="K207" s="150" t="str">
        <f>IF('Peticions Aules'!K209="","",'Peticions Aules'!K209)</f>
        <v/>
      </c>
      <c r="L207" s="151" t="str">
        <f>IF('Peticions Aules'!L209="","",'Peticions Aules'!L209)</f>
        <v/>
      </c>
      <c r="M207" s="151" t="str">
        <f>IF('Peticions Aules'!M209="","",'Peticions Aules'!M209)</f>
        <v/>
      </c>
      <c r="N207" s="152" t="str">
        <f>IF('Peticions Aules'!N209="","",'Peticions Aules'!N209)</f>
        <v/>
      </c>
      <c r="O207" s="156" t="str">
        <f>IF('Peticions Aules'!O209="","",'Peticions Aules'!O209)</f>
        <v/>
      </c>
      <c r="Q207" s="160">
        <f t="shared" si="16"/>
        <v>0</v>
      </c>
      <c r="R207" s="154">
        <f xml:space="preserve"> IF(Q207="",0,Calculs!$C$35*Q207)</f>
        <v>0</v>
      </c>
      <c r="S207" s="160">
        <f t="shared" si="17"/>
        <v>0</v>
      </c>
      <c r="T207" s="153" t="str">
        <f t="shared" si="18"/>
        <v/>
      </c>
      <c r="U207" s="153" t="str">
        <f t="shared" si="19"/>
        <v/>
      </c>
      <c r="V207" s="154">
        <f xml:space="preserve">  IF(T207&lt;&gt;"",IF(E207="",0,SUMIF(Calculs!$B$2:$B$19,T207,Calculs!$C$2:$C$19)*E207),0)</f>
        <v>0</v>
      </c>
      <c r="W207" s="160">
        <f t="shared" si="20"/>
        <v>0</v>
      </c>
      <c r="X207" s="154" t="str">
        <f t="shared" si="23"/>
        <v/>
      </c>
      <c r="Y207" s="154">
        <f xml:space="preserve"> IF(X207="", 0,IF(E207="",0, VLOOKUP(X207,Calculs!$B$25:$C$30,2,FALSE)*E207))</f>
        <v>0</v>
      </c>
      <c r="Z207" s="160">
        <f t="shared" si="21"/>
        <v>0</v>
      </c>
      <c r="AA207" s="154">
        <f xml:space="preserve">  IF(Z207="",0,Z207*Calculs!$C$32)</f>
        <v>0</v>
      </c>
      <c r="AC207" s="154">
        <f t="shared" si="22"/>
        <v>0</v>
      </c>
    </row>
    <row r="208" spans="1:29" s="153" customFormat="1" ht="12.75" customHeight="1" x14ac:dyDescent="0.2">
      <c r="A208" s="145" t="str">
        <f>IF('Peticions Aules'!A210="","",'Peticions Aules'!A210)</f>
        <v/>
      </c>
      <c r="B208" s="145" t="str">
        <f>IF('Peticions Aules'!B210="","",'Peticions Aules'!B210)</f>
        <v/>
      </c>
      <c r="C208" s="145" t="str">
        <f>IF('Peticions Aules'!C210="","",'Peticions Aules'!C210)</f>
        <v/>
      </c>
      <c r="D208" s="146" t="str">
        <f>IF('Peticions Aules'!D210="","",'Peticions Aules'!D210)</f>
        <v/>
      </c>
      <c r="E208" s="147" t="str">
        <f>IF('Peticions Aules'!E210="","",'Peticions Aules'!E210)</f>
        <v/>
      </c>
      <c r="F208" s="148" t="str">
        <f>IF('Peticions Aules'!F210="","",'Peticions Aules'!F210)</f>
        <v/>
      </c>
      <c r="G208" s="148" t="str">
        <f>IF('Peticions Aules'!G210="","",'Peticions Aules'!G210)</f>
        <v/>
      </c>
      <c r="H208" s="148" t="str">
        <f>IF('Peticions Aules'!H210="","",'Peticions Aules'!H210)</f>
        <v/>
      </c>
      <c r="I208" s="148" t="str">
        <f>IF('Peticions Aules'!I210="","",'Peticions Aules'!I210)</f>
        <v/>
      </c>
      <c r="J208" s="149" t="str">
        <f>IF('Peticions Aules'!J210="","",'Peticions Aules'!J210)</f>
        <v/>
      </c>
      <c r="K208" s="150" t="str">
        <f>IF('Peticions Aules'!K210="","",'Peticions Aules'!K210)</f>
        <v/>
      </c>
      <c r="L208" s="151" t="str">
        <f>IF('Peticions Aules'!L210="","",'Peticions Aules'!L210)</f>
        <v/>
      </c>
      <c r="M208" s="151" t="str">
        <f>IF('Peticions Aules'!M210="","",'Peticions Aules'!M210)</f>
        <v/>
      </c>
      <c r="N208" s="152" t="str">
        <f>IF('Peticions Aules'!N210="","",'Peticions Aules'!N210)</f>
        <v/>
      </c>
      <c r="O208" s="156" t="str">
        <f>IF('Peticions Aules'!O210="","",'Peticions Aules'!O210)</f>
        <v/>
      </c>
      <c r="Q208" s="160">
        <f t="shared" si="16"/>
        <v>0</v>
      </c>
      <c r="R208" s="154">
        <f xml:space="preserve"> IF(Q208="",0,Calculs!$C$35*Q208)</f>
        <v>0</v>
      </c>
      <c r="S208" s="160">
        <f t="shared" si="17"/>
        <v>0</v>
      </c>
      <c r="T208" s="153" t="str">
        <f t="shared" si="18"/>
        <v/>
      </c>
      <c r="U208" s="153" t="str">
        <f t="shared" si="19"/>
        <v/>
      </c>
      <c r="V208" s="154">
        <f xml:space="preserve">  IF(T208&lt;&gt;"",IF(E208="",0,SUMIF(Calculs!$B$2:$B$19,T208,Calculs!$C$2:$C$19)*E208),0)</f>
        <v>0</v>
      </c>
      <c r="W208" s="160">
        <f t="shared" si="20"/>
        <v>0</v>
      </c>
      <c r="X208" s="154" t="str">
        <f t="shared" si="23"/>
        <v/>
      </c>
      <c r="Y208" s="154">
        <f xml:space="preserve"> IF(X208="", 0,IF(E208="",0, VLOOKUP(X208,Calculs!$B$25:$C$30,2,FALSE)*E208))</f>
        <v>0</v>
      </c>
      <c r="Z208" s="160">
        <f t="shared" si="21"/>
        <v>0</v>
      </c>
      <c r="AA208" s="154">
        <f xml:space="preserve">  IF(Z208="",0,Z208*Calculs!$C$32)</f>
        <v>0</v>
      </c>
      <c r="AC208" s="154">
        <f t="shared" si="22"/>
        <v>0</v>
      </c>
    </row>
    <row r="209" spans="1:29" s="153" customFormat="1" ht="12.75" customHeight="1" x14ac:dyDescent="0.2">
      <c r="A209" s="145" t="str">
        <f>IF('Peticions Aules'!A211="","",'Peticions Aules'!A211)</f>
        <v/>
      </c>
      <c r="B209" s="145" t="str">
        <f>IF('Peticions Aules'!B211="","",'Peticions Aules'!B211)</f>
        <v/>
      </c>
      <c r="C209" s="145" t="str">
        <f>IF('Peticions Aules'!C211="","",'Peticions Aules'!C211)</f>
        <v/>
      </c>
      <c r="D209" s="146" t="str">
        <f>IF('Peticions Aules'!D211="","",'Peticions Aules'!D211)</f>
        <v/>
      </c>
      <c r="E209" s="147" t="str">
        <f>IF('Peticions Aules'!E211="","",'Peticions Aules'!E211)</f>
        <v/>
      </c>
      <c r="F209" s="148" t="str">
        <f>IF('Peticions Aules'!F211="","",'Peticions Aules'!F211)</f>
        <v/>
      </c>
      <c r="G209" s="148" t="str">
        <f>IF('Peticions Aules'!G211="","",'Peticions Aules'!G211)</f>
        <v/>
      </c>
      <c r="H209" s="148" t="str">
        <f>IF('Peticions Aules'!H211="","",'Peticions Aules'!H211)</f>
        <v/>
      </c>
      <c r="I209" s="148" t="str">
        <f>IF('Peticions Aules'!I211="","",'Peticions Aules'!I211)</f>
        <v/>
      </c>
      <c r="J209" s="149" t="str">
        <f>IF('Peticions Aules'!J211="","",'Peticions Aules'!J211)</f>
        <v/>
      </c>
      <c r="K209" s="150" t="str">
        <f>IF('Peticions Aules'!K211="","",'Peticions Aules'!K211)</f>
        <v/>
      </c>
      <c r="L209" s="151" t="str">
        <f>IF('Peticions Aules'!L211="","",'Peticions Aules'!L211)</f>
        <v/>
      </c>
      <c r="M209" s="151" t="str">
        <f>IF('Peticions Aules'!M211="","",'Peticions Aules'!M211)</f>
        <v/>
      </c>
      <c r="N209" s="152" t="str">
        <f>IF('Peticions Aules'!N211="","",'Peticions Aules'!N211)</f>
        <v/>
      </c>
      <c r="O209" s="156" t="str">
        <f>IF('Peticions Aules'!O211="","",'Peticions Aules'!O211)</f>
        <v/>
      </c>
      <c r="Q209" s="160">
        <f t="shared" ref="Q209:Q272" si="24" xml:space="preserve"> IF(LEFT(F209,1) = "S", E209,0)</f>
        <v>0</v>
      </c>
      <c r="R209" s="154">
        <f xml:space="preserve"> IF(Q209="",0,Calculs!$C$35*Q209)</f>
        <v>0</v>
      </c>
      <c r="S209" s="160">
        <f t="shared" ref="S209:S272" si="25" xml:space="preserve"> IF(T209&lt;&gt; "", E209,0)</f>
        <v>0</v>
      </c>
      <c r="T209" s="153" t="str">
        <f t="shared" ref="T209:T272" si="26">IF(G209&lt;&gt;"",CONCATENATE(LEFT(G209,3),IF(H209="Linux",".L",".W")),"")</f>
        <v/>
      </c>
      <c r="U209" s="153" t="str">
        <f t="shared" ref="U209:U272" si="27">IF(G209&lt;&gt;"",I209,"")</f>
        <v/>
      </c>
      <c r="V209" s="154">
        <f xml:space="preserve">  IF(T209&lt;&gt;"",IF(E209="",0,SUMIF(Calculs!$B$2:$B$19,T209,Calculs!$C$2:$C$19)*E209),0)</f>
        <v>0</v>
      </c>
      <c r="W209" s="160">
        <f t="shared" ref="W209:W272" si="28" xml:space="preserve"> IF(X209&lt;&gt; "", E209,0)</f>
        <v>0</v>
      </c>
      <c r="X209" s="154" t="str">
        <f t="shared" si="23"/>
        <v/>
      </c>
      <c r="Y209" s="154">
        <f xml:space="preserve"> IF(X209="", 0,IF(E209="",0, VLOOKUP(X209,Calculs!$B$25:$C$30,2,FALSE)*E209))</f>
        <v>0</v>
      </c>
      <c r="Z209" s="160">
        <f t="shared" ref="Z209:Z272" si="29" xml:space="preserve"> IF(LEFT(K209,1) = "S", E209,0)</f>
        <v>0</v>
      </c>
      <c r="AA209" s="154">
        <f xml:space="preserve">  IF(Z209="",0,Z209*Calculs!$C$32)</f>
        <v>0</v>
      </c>
      <c r="AC209" s="154">
        <f t="shared" ref="AC209:AC272" si="30">IF(E209="",0,R209+V209+Y209+AA209)</f>
        <v>0</v>
      </c>
    </row>
    <row r="210" spans="1:29" s="153" customFormat="1" ht="12.75" customHeight="1" x14ac:dyDescent="0.2">
      <c r="A210" s="145" t="str">
        <f>IF('Peticions Aules'!A212="","",'Peticions Aules'!A212)</f>
        <v/>
      </c>
      <c r="B210" s="145" t="str">
        <f>IF('Peticions Aules'!B212="","",'Peticions Aules'!B212)</f>
        <v/>
      </c>
      <c r="C210" s="145" t="str">
        <f>IF('Peticions Aules'!C212="","",'Peticions Aules'!C212)</f>
        <v/>
      </c>
      <c r="D210" s="146" t="str">
        <f>IF('Peticions Aules'!D212="","",'Peticions Aules'!D212)</f>
        <v/>
      </c>
      <c r="E210" s="147" t="str">
        <f>IF('Peticions Aules'!E212="","",'Peticions Aules'!E212)</f>
        <v/>
      </c>
      <c r="F210" s="148" t="str">
        <f>IF('Peticions Aules'!F212="","",'Peticions Aules'!F212)</f>
        <v/>
      </c>
      <c r="G210" s="148" t="str">
        <f>IF('Peticions Aules'!G212="","",'Peticions Aules'!G212)</f>
        <v/>
      </c>
      <c r="H210" s="148" t="str">
        <f>IF('Peticions Aules'!H212="","",'Peticions Aules'!H212)</f>
        <v/>
      </c>
      <c r="I210" s="148" t="str">
        <f>IF('Peticions Aules'!I212="","",'Peticions Aules'!I212)</f>
        <v/>
      </c>
      <c r="J210" s="149" t="str">
        <f>IF('Peticions Aules'!J212="","",'Peticions Aules'!J212)</f>
        <v/>
      </c>
      <c r="K210" s="150" t="str">
        <f>IF('Peticions Aules'!K212="","",'Peticions Aules'!K212)</f>
        <v/>
      </c>
      <c r="L210" s="151" t="str">
        <f>IF('Peticions Aules'!L212="","",'Peticions Aules'!L212)</f>
        <v/>
      </c>
      <c r="M210" s="151" t="str">
        <f>IF('Peticions Aules'!M212="","",'Peticions Aules'!M212)</f>
        <v/>
      </c>
      <c r="N210" s="152" t="str">
        <f>IF('Peticions Aules'!N212="","",'Peticions Aules'!N212)</f>
        <v/>
      </c>
      <c r="O210" s="156" t="str">
        <f>IF('Peticions Aules'!O212="","",'Peticions Aules'!O212)</f>
        <v/>
      </c>
      <c r="Q210" s="160">
        <f t="shared" si="24"/>
        <v>0</v>
      </c>
      <c r="R210" s="154">
        <f xml:space="preserve"> IF(Q210="",0,Calculs!$C$35*Q210)</f>
        <v>0</v>
      </c>
      <c r="S210" s="160">
        <f t="shared" si="25"/>
        <v>0</v>
      </c>
      <c r="T210" s="153" t="str">
        <f t="shared" si="26"/>
        <v/>
      </c>
      <c r="U210" s="153" t="str">
        <f t="shared" si="27"/>
        <v/>
      </c>
      <c r="V210" s="154">
        <f xml:space="preserve">  IF(T210&lt;&gt;"",IF(E210="",0,SUMIF(Calculs!$B$2:$B$19,T210,Calculs!$C$2:$C$19)*E210),0)</f>
        <v>0</v>
      </c>
      <c r="W210" s="160">
        <f t="shared" si="28"/>
        <v>0</v>
      </c>
      <c r="X210" s="154" t="str">
        <f t="shared" si="23"/>
        <v/>
      </c>
      <c r="Y210" s="154">
        <f xml:space="preserve"> IF(X210="", 0,IF(E210="",0, VLOOKUP(X210,Calculs!$B$25:$C$30,2,FALSE)*E210))</f>
        <v>0</v>
      </c>
      <c r="Z210" s="160">
        <f t="shared" si="29"/>
        <v>0</v>
      </c>
      <c r="AA210" s="154">
        <f xml:space="preserve">  IF(Z210="",0,Z210*Calculs!$C$32)</f>
        <v>0</v>
      </c>
      <c r="AC210" s="154">
        <f t="shared" si="30"/>
        <v>0</v>
      </c>
    </row>
    <row r="211" spans="1:29" s="153" customFormat="1" ht="12.75" customHeight="1" x14ac:dyDescent="0.2">
      <c r="A211" s="145" t="str">
        <f>IF('Peticions Aules'!A213="","",'Peticions Aules'!A213)</f>
        <v/>
      </c>
      <c r="B211" s="145" t="str">
        <f>IF('Peticions Aules'!B213="","",'Peticions Aules'!B213)</f>
        <v/>
      </c>
      <c r="C211" s="145" t="str">
        <f>IF('Peticions Aules'!C213="","",'Peticions Aules'!C213)</f>
        <v/>
      </c>
      <c r="D211" s="146" t="str">
        <f>IF('Peticions Aules'!D213="","",'Peticions Aules'!D213)</f>
        <v/>
      </c>
      <c r="E211" s="147" t="str">
        <f>IF('Peticions Aules'!E213="","",'Peticions Aules'!E213)</f>
        <v/>
      </c>
      <c r="F211" s="148" t="str">
        <f>IF('Peticions Aules'!F213="","",'Peticions Aules'!F213)</f>
        <v/>
      </c>
      <c r="G211" s="148" t="str">
        <f>IF('Peticions Aules'!G213="","",'Peticions Aules'!G213)</f>
        <v/>
      </c>
      <c r="H211" s="148" t="str">
        <f>IF('Peticions Aules'!H213="","",'Peticions Aules'!H213)</f>
        <v/>
      </c>
      <c r="I211" s="148" t="str">
        <f>IF('Peticions Aules'!I213="","",'Peticions Aules'!I213)</f>
        <v/>
      </c>
      <c r="J211" s="149" t="str">
        <f>IF('Peticions Aules'!J213="","",'Peticions Aules'!J213)</f>
        <v/>
      </c>
      <c r="K211" s="150" t="str">
        <f>IF('Peticions Aules'!K213="","",'Peticions Aules'!K213)</f>
        <v/>
      </c>
      <c r="L211" s="151" t="str">
        <f>IF('Peticions Aules'!L213="","",'Peticions Aules'!L213)</f>
        <v/>
      </c>
      <c r="M211" s="151" t="str">
        <f>IF('Peticions Aules'!M213="","",'Peticions Aules'!M213)</f>
        <v/>
      </c>
      <c r="N211" s="152" t="str">
        <f>IF('Peticions Aules'!N213="","",'Peticions Aules'!N213)</f>
        <v/>
      </c>
      <c r="O211" s="156" t="str">
        <f>IF('Peticions Aules'!O213="","",'Peticions Aules'!O213)</f>
        <v/>
      </c>
      <c r="Q211" s="160">
        <f t="shared" si="24"/>
        <v>0</v>
      </c>
      <c r="R211" s="154">
        <f xml:space="preserve"> IF(Q211="",0,Calculs!$C$35*Q211)</f>
        <v>0</v>
      </c>
      <c r="S211" s="160">
        <f t="shared" si="25"/>
        <v>0</v>
      </c>
      <c r="T211" s="153" t="str">
        <f t="shared" si="26"/>
        <v/>
      </c>
      <c r="U211" s="153" t="str">
        <f t="shared" si="27"/>
        <v/>
      </c>
      <c r="V211" s="154">
        <f xml:space="preserve">  IF(T211&lt;&gt;"",IF(E211="",0,SUMIF(Calculs!$B$2:$B$19,T211,Calculs!$C$2:$C$19)*E211),0)</f>
        <v>0</v>
      </c>
      <c r="W211" s="160">
        <f t="shared" si="28"/>
        <v>0</v>
      </c>
      <c r="X211" s="154" t="str">
        <f t="shared" ref="X211:X274" si="31">IF(AND(J211&lt;&gt;"",LEFT(J211,2)&lt;&gt;"Se"),LEFT(J211,2),"")</f>
        <v/>
      </c>
      <c r="Y211" s="154">
        <f xml:space="preserve"> IF(X211="", 0,IF(E211="",0, VLOOKUP(X211,Calculs!$B$25:$C$30,2,FALSE)*E211))</f>
        <v>0</v>
      </c>
      <c r="Z211" s="160">
        <f t="shared" si="29"/>
        <v>0</v>
      </c>
      <c r="AA211" s="154">
        <f xml:space="preserve">  IF(Z211="",0,Z211*Calculs!$C$32)</f>
        <v>0</v>
      </c>
      <c r="AC211" s="154">
        <f t="shared" si="30"/>
        <v>0</v>
      </c>
    </row>
    <row r="212" spans="1:29" s="153" customFormat="1" ht="12.75" customHeight="1" x14ac:dyDescent="0.2">
      <c r="A212" s="145" t="str">
        <f>IF('Peticions Aules'!A214="","",'Peticions Aules'!A214)</f>
        <v/>
      </c>
      <c r="B212" s="145" t="str">
        <f>IF('Peticions Aules'!B214="","",'Peticions Aules'!B214)</f>
        <v/>
      </c>
      <c r="C212" s="145" t="str">
        <f>IF('Peticions Aules'!C214="","",'Peticions Aules'!C214)</f>
        <v/>
      </c>
      <c r="D212" s="146" t="str">
        <f>IF('Peticions Aules'!D214="","",'Peticions Aules'!D214)</f>
        <v/>
      </c>
      <c r="E212" s="147" t="str">
        <f>IF('Peticions Aules'!E214="","",'Peticions Aules'!E214)</f>
        <v/>
      </c>
      <c r="F212" s="148" t="str">
        <f>IF('Peticions Aules'!F214="","",'Peticions Aules'!F214)</f>
        <v/>
      </c>
      <c r="G212" s="148" t="str">
        <f>IF('Peticions Aules'!G214="","",'Peticions Aules'!G214)</f>
        <v/>
      </c>
      <c r="H212" s="148" t="str">
        <f>IF('Peticions Aules'!H214="","",'Peticions Aules'!H214)</f>
        <v/>
      </c>
      <c r="I212" s="148" t="str">
        <f>IF('Peticions Aules'!I214="","",'Peticions Aules'!I214)</f>
        <v/>
      </c>
      <c r="J212" s="149" t="str">
        <f>IF('Peticions Aules'!J214="","",'Peticions Aules'!J214)</f>
        <v/>
      </c>
      <c r="K212" s="150" t="str">
        <f>IF('Peticions Aules'!K214="","",'Peticions Aules'!K214)</f>
        <v/>
      </c>
      <c r="L212" s="151" t="str">
        <f>IF('Peticions Aules'!L214="","",'Peticions Aules'!L214)</f>
        <v/>
      </c>
      <c r="M212" s="151" t="str">
        <f>IF('Peticions Aules'!M214="","",'Peticions Aules'!M214)</f>
        <v/>
      </c>
      <c r="N212" s="152" t="str">
        <f>IF('Peticions Aules'!N214="","",'Peticions Aules'!N214)</f>
        <v/>
      </c>
      <c r="O212" s="156" t="str">
        <f>IF('Peticions Aules'!O214="","",'Peticions Aules'!O214)</f>
        <v/>
      </c>
      <c r="Q212" s="160">
        <f t="shared" si="24"/>
        <v>0</v>
      </c>
      <c r="R212" s="154">
        <f xml:space="preserve"> IF(Q212="",0,Calculs!$C$35*Q212)</f>
        <v>0</v>
      </c>
      <c r="S212" s="160">
        <f t="shared" si="25"/>
        <v>0</v>
      </c>
      <c r="T212" s="153" t="str">
        <f t="shared" si="26"/>
        <v/>
      </c>
      <c r="U212" s="153" t="str">
        <f t="shared" si="27"/>
        <v/>
      </c>
      <c r="V212" s="154">
        <f xml:space="preserve">  IF(T212&lt;&gt;"",IF(E212="",0,SUMIF(Calculs!$B$2:$B$19,T212,Calculs!$C$2:$C$19)*E212),0)</f>
        <v>0</v>
      </c>
      <c r="W212" s="160">
        <f t="shared" si="28"/>
        <v>0</v>
      </c>
      <c r="X212" s="154" t="str">
        <f t="shared" si="31"/>
        <v/>
      </c>
      <c r="Y212" s="154">
        <f xml:space="preserve"> IF(X212="", 0,IF(E212="",0, VLOOKUP(X212,Calculs!$B$25:$C$30,2,FALSE)*E212))</f>
        <v>0</v>
      </c>
      <c r="Z212" s="160">
        <f t="shared" si="29"/>
        <v>0</v>
      </c>
      <c r="AA212" s="154">
        <f xml:space="preserve">  IF(Z212="",0,Z212*Calculs!$C$32)</f>
        <v>0</v>
      </c>
      <c r="AC212" s="154">
        <f t="shared" si="30"/>
        <v>0</v>
      </c>
    </row>
    <row r="213" spans="1:29" s="153" customFormat="1" ht="12.75" customHeight="1" x14ac:dyDescent="0.2">
      <c r="A213" s="145" t="str">
        <f>IF('Peticions Aules'!A215="","",'Peticions Aules'!A215)</f>
        <v/>
      </c>
      <c r="B213" s="145" t="str">
        <f>IF('Peticions Aules'!B215="","",'Peticions Aules'!B215)</f>
        <v/>
      </c>
      <c r="C213" s="145" t="str">
        <f>IF('Peticions Aules'!C215="","",'Peticions Aules'!C215)</f>
        <v/>
      </c>
      <c r="D213" s="146" t="str">
        <f>IF('Peticions Aules'!D215="","",'Peticions Aules'!D215)</f>
        <v/>
      </c>
      <c r="E213" s="147" t="str">
        <f>IF('Peticions Aules'!E215="","",'Peticions Aules'!E215)</f>
        <v/>
      </c>
      <c r="F213" s="148" t="str">
        <f>IF('Peticions Aules'!F215="","",'Peticions Aules'!F215)</f>
        <v/>
      </c>
      <c r="G213" s="148" t="str">
        <f>IF('Peticions Aules'!G215="","",'Peticions Aules'!G215)</f>
        <v/>
      </c>
      <c r="H213" s="148" t="str">
        <f>IF('Peticions Aules'!H215="","",'Peticions Aules'!H215)</f>
        <v/>
      </c>
      <c r="I213" s="148" t="str">
        <f>IF('Peticions Aules'!I215="","",'Peticions Aules'!I215)</f>
        <v/>
      </c>
      <c r="J213" s="149" t="str">
        <f>IF('Peticions Aules'!J215="","",'Peticions Aules'!J215)</f>
        <v/>
      </c>
      <c r="K213" s="150" t="str">
        <f>IF('Peticions Aules'!K215="","",'Peticions Aules'!K215)</f>
        <v/>
      </c>
      <c r="L213" s="151" t="str">
        <f>IF('Peticions Aules'!L215="","",'Peticions Aules'!L215)</f>
        <v/>
      </c>
      <c r="M213" s="151" t="str">
        <f>IF('Peticions Aules'!M215="","",'Peticions Aules'!M215)</f>
        <v/>
      </c>
      <c r="N213" s="152" t="str">
        <f>IF('Peticions Aules'!N215="","",'Peticions Aules'!N215)</f>
        <v/>
      </c>
      <c r="O213" s="156" t="str">
        <f>IF('Peticions Aules'!O215="","",'Peticions Aules'!O215)</f>
        <v/>
      </c>
      <c r="Q213" s="160">
        <f t="shared" si="24"/>
        <v>0</v>
      </c>
      <c r="R213" s="154">
        <f xml:space="preserve"> IF(Q213="",0,Calculs!$C$35*Q213)</f>
        <v>0</v>
      </c>
      <c r="S213" s="160">
        <f t="shared" si="25"/>
        <v>0</v>
      </c>
      <c r="T213" s="153" t="str">
        <f t="shared" si="26"/>
        <v/>
      </c>
      <c r="U213" s="153" t="str">
        <f t="shared" si="27"/>
        <v/>
      </c>
      <c r="V213" s="154">
        <f xml:space="preserve">  IF(T213&lt;&gt;"",IF(E213="",0,SUMIF(Calculs!$B$2:$B$19,T213,Calculs!$C$2:$C$19)*E213),0)</f>
        <v>0</v>
      </c>
      <c r="W213" s="160">
        <f t="shared" si="28"/>
        <v>0</v>
      </c>
      <c r="X213" s="154" t="str">
        <f t="shared" si="31"/>
        <v/>
      </c>
      <c r="Y213" s="154">
        <f xml:space="preserve"> IF(X213="", 0,IF(E213="",0, VLOOKUP(X213,Calculs!$B$25:$C$30,2,FALSE)*E213))</f>
        <v>0</v>
      </c>
      <c r="Z213" s="160">
        <f t="shared" si="29"/>
        <v>0</v>
      </c>
      <c r="AA213" s="154">
        <f xml:space="preserve">  IF(Z213="",0,Z213*Calculs!$C$32)</f>
        <v>0</v>
      </c>
      <c r="AC213" s="154">
        <f t="shared" si="30"/>
        <v>0</v>
      </c>
    </row>
    <row r="214" spans="1:29" s="153" customFormat="1" ht="12.75" customHeight="1" x14ac:dyDescent="0.2">
      <c r="A214" s="145" t="str">
        <f>IF('Peticions Aules'!A216="","",'Peticions Aules'!A216)</f>
        <v/>
      </c>
      <c r="B214" s="145" t="str">
        <f>IF('Peticions Aules'!B216="","",'Peticions Aules'!B216)</f>
        <v/>
      </c>
      <c r="C214" s="145" t="str">
        <f>IF('Peticions Aules'!C216="","",'Peticions Aules'!C216)</f>
        <v/>
      </c>
      <c r="D214" s="146" t="str">
        <f>IF('Peticions Aules'!D216="","",'Peticions Aules'!D216)</f>
        <v/>
      </c>
      <c r="E214" s="147" t="str">
        <f>IF('Peticions Aules'!E216="","",'Peticions Aules'!E216)</f>
        <v/>
      </c>
      <c r="F214" s="148" t="str">
        <f>IF('Peticions Aules'!F216="","",'Peticions Aules'!F216)</f>
        <v/>
      </c>
      <c r="G214" s="148" t="str">
        <f>IF('Peticions Aules'!G216="","",'Peticions Aules'!G216)</f>
        <v/>
      </c>
      <c r="H214" s="148" t="str">
        <f>IF('Peticions Aules'!H216="","",'Peticions Aules'!H216)</f>
        <v/>
      </c>
      <c r="I214" s="148" t="str">
        <f>IF('Peticions Aules'!I216="","",'Peticions Aules'!I216)</f>
        <v/>
      </c>
      <c r="J214" s="149" t="str">
        <f>IF('Peticions Aules'!J216="","",'Peticions Aules'!J216)</f>
        <v/>
      </c>
      <c r="K214" s="150" t="str">
        <f>IF('Peticions Aules'!K216="","",'Peticions Aules'!K216)</f>
        <v/>
      </c>
      <c r="L214" s="151" t="str">
        <f>IF('Peticions Aules'!L216="","",'Peticions Aules'!L216)</f>
        <v/>
      </c>
      <c r="M214" s="151" t="str">
        <f>IF('Peticions Aules'!M216="","",'Peticions Aules'!M216)</f>
        <v/>
      </c>
      <c r="N214" s="152" t="str">
        <f>IF('Peticions Aules'!N216="","",'Peticions Aules'!N216)</f>
        <v/>
      </c>
      <c r="O214" s="156" t="str">
        <f>IF('Peticions Aules'!O216="","",'Peticions Aules'!O216)</f>
        <v/>
      </c>
      <c r="Q214" s="160">
        <f t="shared" si="24"/>
        <v>0</v>
      </c>
      <c r="R214" s="154">
        <f xml:space="preserve"> IF(Q214="",0,Calculs!$C$35*Q214)</f>
        <v>0</v>
      </c>
      <c r="S214" s="160">
        <f t="shared" si="25"/>
        <v>0</v>
      </c>
      <c r="T214" s="153" t="str">
        <f t="shared" si="26"/>
        <v/>
      </c>
      <c r="U214" s="153" t="str">
        <f t="shared" si="27"/>
        <v/>
      </c>
      <c r="V214" s="154">
        <f xml:space="preserve">  IF(T214&lt;&gt;"",IF(E214="",0,SUMIF(Calculs!$B$2:$B$19,T214,Calculs!$C$2:$C$19)*E214),0)</f>
        <v>0</v>
      </c>
      <c r="W214" s="160">
        <f t="shared" si="28"/>
        <v>0</v>
      </c>
      <c r="X214" s="154" t="str">
        <f t="shared" si="31"/>
        <v/>
      </c>
      <c r="Y214" s="154">
        <f xml:space="preserve"> IF(X214="", 0,IF(E214="",0, VLOOKUP(X214,Calculs!$B$25:$C$30,2,FALSE)*E214))</f>
        <v>0</v>
      </c>
      <c r="Z214" s="160">
        <f t="shared" si="29"/>
        <v>0</v>
      </c>
      <c r="AA214" s="154">
        <f xml:space="preserve">  IF(Z214="",0,Z214*Calculs!$C$32)</f>
        <v>0</v>
      </c>
      <c r="AC214" s="154">
        <f t="shared" si="30"/>
        <v>0</v>
      </c>
    </row>
    <row r="215" spans="1:29" s="153" customFormat="1" ht="12.75" customHeight="1" x14ac:dyDescent="0.2">
      <c r="A215" s="145" t="str">
        <f>IF('Peticions Aules'!A217="","",'Peticions Aules'!A217)</f>
        <v/>
      </c>
      <c r="B215" s="145" t="str">
        <f>IF('Peticions Aules'!B217="","",'Peticions Aules'!B217)</f>
        <v/>
      </c>
      <c r="C215" s="145" t="str">
        <f>IF('Peticions Aules'!C217="","",'Peticions Aules'!C217)</f>
        <v/>
      </c>
      <c r="D215" s="146" t="str">
        <f>IF('Peticions Aules'!D217="","",'Peticions Aules'!D217)</f>
        <v/>
      </c>
      <c r="E215" s="147" t="str">
        <f>IF('Peticions Aules'!E217="","",'Peticions Aules'!E217)</f>
        <v/>
      </c>
      <c r="F215" s="148" t="str">
        <f>IF('Peticions Aules'!F217="","",'Peticions Aules'!F217)</f>
        <v/>
      </c>
      <c r="G215" s="148" t="str">
        <f>IF('Peticions Aules'!G217="","",'Peticions Aules'!G217)</f>
        <v/>
      </c>
      <c r="H215" s="148" t="str">
        <f>IF('Peticions Aules'!H217="","",'Peticions Aules'!H217)</f>
        <v/>
      </c>
      <c r="I215" s="148" t="str">
        <f>IF('Peticions Aules'!I217="","",'Peticions Aules'!I217)</f>
        <v/>
      </c>
      <c r="J215" s="149" t="str">
        <f>IF('Peticions Aules'!J217="","",'Peticions Aules'!J217)</f>
        <v/>
      </c>
      <c r="K215" s="150" t="str">
        <f>IF('Peticions Aules'!K217="","",'Peticions Aules'!K217)</f>
        <v/>
      </c>
      <c r="L215" s="151" t="str">
        <f>IF('Peticions Aules'!L217="","",'Peticions Aules'!L217)</f>
        <v/>
      </c>
      <c r="M215" s="151" t="str">
        <f>IF('Peticions Aules'!M217="","",'Peticions Aules'!M217)</f>
        <v/>
      </c>
      <c r="N215" s="152" t="str">
        <f>IF('Peticions Aules'!N217="","",'Peticions Aules'!N217)</f>
        <v/>
      </c>
      <c r="O215" s="156" t="str">
        <f>IF('Peticions Aules'!O217="","",'Peticions Aules'!O217)</f>
        <v/>
      </c>
      <c r="Q215" s="160">
        <f t="shared" si="24"/>
        <v>0</v>
      </c>
      <c r="R215" s="154">
        <f xml:space="preserve"> IF(Q215="",0,Calculs!$C$35*Q215)</f>
        <v>0</v>
      </c>
      <c r="S215" s="160">
        <f t="shared" si="25"/>
        <v>0</v>
      </c>
      <c r="T215" s="153" t="str">
        <f t="shared" si="26"/>
        <v/>
      </c>
      <c r="U215" s="153" t="str">
        <f t="shared" si="27"/>
        <v/>
      </c>
      <c r="V215" s="154">
        <f xml:space="preserve">  IF(T215&lt;&gt;"",IF(E215="",0,SUMIF(Calculs!$B$2:$B$19,T215,Calculs!$C$2:$C$19)*E215),0)</f>
        <v>0</v>
      </c>
      <c r="W215" s="160">
        <f t="shared" si="28"/>
        <v>0</v>
      </c>
      <c r="X215" s="154" t="str">
        <f t="shared" si="31"/>
        <v/>
      </c>
      <c r="Y215" s="154">
        <f xml:space="preserve"> IF(X215="", 0,IF(E215="",0, VLOOKUP(X215,Calculs!$B$25:$C$30,2,FALSE)*E215))</f>
        <v>0</v>
      </c>
      <c r="Z215" s="160">
        <f t="shared" si="29"/>
        <v>0</v>
      </c>
      <c r="AA215" s="154">
        <f xml:space="preserve">  IF(Z215="",0,Z215*Calculs!$C$32)</f>
        <v>0</v>
      </c>
      <c r="AC215" s="154">
        <f t="shared" si="30"/>
        <v>0</v>
      </c>
    </row>
    <row r="216" spans="1:29" s="153" customFormat="1" ht="12.75" customHeight="1" x14ac:dyDescent="0.2">
      <c r="A216" s="145" t="str">
        <f>IF('Peticions Aules'!A218="","",'Peticions Aules'!A218)</f>
        <v/>
      </c>
      <c r="B216" s="145" t="str">
        <f>IF('Peticions Aules'!B218="","",'Peticions Aules'!B218)</f>
        <v/>
      </c>
      <c r="C216" s="145" t="str">
        <f>IF('Peticions Aules'!C218="","",'Peticions Aules'!C218)</f>
        <v/>
      </c>
      <c r="D216" s="146" t="str">
        <f>IF('Peticions Aules'!D218="","",'Peticions Aules'!D218)</f>
        <v/>
      </c>
      <c r="E216" s="147" t="str">
        <f>IF('Peticions Aules'!E218="","",'Peticions Aules'!E218)</f>
        <v/>
      </c>
      <c r="F216" s="148" t="str">
        <f>IF('Peticions Aules'!F218="","",'Peticions Aules'!F218)</f>
        <v/>
      </c>
      <c r="G216" s="148" t="str">
        <f>IF('Peticions Aules'!G218="","",'Peticions Aules'!G218)</f>
        <v/>
      </c>
      <c r="H216" s="148" t="str">
        <f>IF('Peticions Aules'!H218="","",'Peticions Aules'!H218)</f>
        <v/>
      </c>
      <c r="I216" s="148" t="str">
        <f>IF('Peticions Aules'!I218="","",'Peticions Aules'!I218)</f>
        <v/>
      </c>
      <c r="J216" s="149" t="str">
        <f>IF('Peticions Aules'!J218="","",'Peticions Aules'!J218)</f>
        <v/>
      </c>
      <c r="K216" s="150" t="str">
        <f>IF('Peticions Aules'!K218="","",'Peticions Aules'!K218)</f>
        <v/>
      </c>
      <c r="L216" s="151" t="str">
        <f>IF('Peticions Aules'!L218="","",'Peticions Aules'!L218)</f>
        <v/>
      </c>
      <c r="M216" s="151" t="str">
        <f>IF('Peticions Aules'!M218="","",'Peticions Aules'!M218)</f>
        <v/>
      </c>
      <c r="N216" s="152" t="str">
        <f>IF('Peticions Aules'!N218="","",'Peticions Aules'!N218)</f>
        <v/>
      </c>
      <c r="O216" s="156" t="str">
        <f>IF('Peticions Aules'!O218="","",'Peticions Aules'!O218)</f>
        <v/>
      </c>
      <c r="Q216" s="160">
        <f t="shared" si="24"/>
        <v>0</v>
      </c>
      <c r="R216" s="154">
        <f xml:space="preserve"> IF(Q216="",0,Calculs!$C$35*Q216)</f>
        <v>0</v>
      </c>
      <c r="S216" s="160">
        <f t="shared" si="25"/>
        <v>0</v>
      </c>
      <c r="T216" s="153" t="str">
        <f t="shared" si="26"/>
        <v/>
      </c>
      <c r="U216" s="153" t="str">
        <f t="shared" si="27"/>
        <v/>
      </c>
      <c r="V216" s="154">
        <f xml:space="preserve">  IF(T216&lt;&gt;"",IF(E216="",0,SUMIF(Calculs!$B$2:$B$19,T216,Calculs!$C$2:$C$19)*E216),0)</f>
        <v>0</v>
      </c>
      <c r="W216" s="160">
        <f t="shared" si="28"/>
        <v>0</v>
      </c>
      <c r="X216" s="154" t="str">
        <f t="shared" si="31"/>
        <v/>
      </c>
      <c r="Y216" s="154">
        <f xml:space="preserve"> IF(X216="", 0,IF(E216="",0, VLOOKUP(X216,Calculs!$B$25:$C$30,2,FALSE)*E216))</f>
        <v>0</v>
      </c>
      <c r="Z216" s="160">
        <f t="shared" si="29"/>
        <v>0</v>
      </c>
      <c r="AA216" s="154">
        <f xml:space="preserve">  IF(Z216="",0,Z216*Calculs!$C$32)</f>
        <v>0</v>
      </c>
      <c r="AC216" s="154">
        <f t="shared" si="30"/>
        <v>0</v>
      </c>
    </row>
    <row r="217" spans="1:29" s="153" customFormat="1" ht="12.75" customHeight="1" x14ac:dyDescent="0.2">
      <c r="A217" s="145" t="str">
        <f>IF('Peticions Aules'!A219="","",'Peticions Aules'!A219)</f>
        <v/>
      </c>
      <c r="B217" s="145" t="str">
        <f>IF('Peticions Aules'!B219="","",'Peticions Aules'!B219)</f>
        <v/>
      </c>
      <c r="C217" s="145" t="str">
        <f>IF('Peticions Aules'!C219="","",'Peticions Aules'!C219)</f>
        <v/>
      </c>
      <c r="D217" s="146" t="str">
        <f>IF('Peticions Aules'!D219="","",'Peticions Aules'!D219)</f>
        <v/>
      </c>
      <c r="E217" s="147" t="str">
        <f>IF('Peticions Aules'!E219="","",'Peticions Aules'!E219)</f>
        <v/>
      </c>
      <c r="F217" s="148" t="str">
        <f>IF('Peticions Aules'!F219="","",'Peticions Aules'!F219)</f>
        <v/>
      </c>
      <c r="G217" s="148" t="str">
        <f>IF('Peticions Aules'!G219="","",'Peticions Aules'!G219)</f>
        <v/>
      </c>
      <c r="H217" s="148" t="str">
        <f>IF('Peticions Aules'!H219="","",'Peticions Aules'!H219)</f>
        <v/>
      </c>
      <c r="I217" s="148" t="str">
        <f>IF('Peticions Aules'!I219="","",'Peticions Aules'!I219)</f>
        <v/>
      </c>
      <c r="J217" s="149" t="str">
        <f>IF('Peticions Aules'!J219="","",'Peticions Aules'!J219)</f>
        <v/>
      </c>
      <c r="K217" s="150" t="str">
        <f>IF('Peticions Aules'!K219="","",'Peticions Aules'!K219)</f>
        <v/>
      </c>
      <c r="L217" s="151" t="str">
        <f>IF('Peticions Aules'!L219="","",'Peticions Aules'!L219)</f>
        <v/>
      </c>
      <c r="M217" s="151" t="str">
        <f>IF('Peticions Aules'!M219="","",'Peticions Aules'!M219)</f>
        <v/>
      </c>
      <c r="N217" s="152" t="str">
        <f>IF('Peticions Aules'!N219="","",'Peticions Aules'!N219)</f>
        <v/>
      </c>
      <c r="O217" s="156" t="str">
        <f>IF('Peticions Aules'!O219="","",'Peticions Aules'!O219)</f>
        <v/>
      </c>
      <c r="Q217" s="160">
        <f t="shared" si="24"/>
        <v>0</v>
      </c>
      <c r="R217" s="154">
        <f xml:space="preserve"> IF(Q217="",0,Calculs!$C$35*Q217)</f>
        <v>0</v>
      </c>
      <c r="S217" s="160">
        <f t="shared" si="25"/>
        <v>0</v>
      </c>
      <c r="T217" s="153" t="str">
        <f t="shared" si="26"/>
        <v/>
      </c>
      <c r="U217" s="153" t="str">
        <f t="shared" si="27"/>
        <v/>
      </c>
      <c r="V217" s="154">
        <f xml:space="preserve">  IF(T217&lt;&gt;"",IF(E217="",0,SUMIF(Calculs!$B$2:$B$19,T217,Calculs!$C$2:$C$19)*E217),0)</f>
        <v>0</v>
      </c>
      <c r="W217" s="160">
        <f t="shared" si="28"/>
        <v>0</v>
      </c>
      <c r="X217" s="154" t="str">
        <f t="shared" si="31"/>
        <v/>
      </c>
      <c r="Y217" s="154">
        <f xml:space="preserve"> IF(X217="", 0,IF(E217="",0, VLOOKUP(X217,Calculs!$B$25:$C$30,2,FALSE)*E217))</f>
        <v>0</v>
      </c>
      <c r="Z217" s="160">
        <f t="shared" si="29"/>
        <v>0</v>
      </c>
      <c r="AA217" s="154">
        <f xml:space="preserve">  IF(Z217="",0,Z217*Calculs!$C$32)</f>
        <v>0</v>
      </c>
      <c r="AC217" s="154">
        <f t="shared" si="30"/>
        <v>0</v>
      </c>
    </row>
    <row r="218" spans="1:29" s="153" customFormat="1" ht="12.75" customHeight="1" x14ac:dyDescent="0.2">
      <c r="A218" s="145" t="str">
        <f>IF('Peticions Aules'!A220="","",'Peticions Aules'!A220)</f>
        <v/>
      </c>
      <c r="B218" s="145" t="str">
        <f>IF('Peticions Aules'!B220="","",'Peticions Aules'!B220)</f>
        <v/>
      </c>
      <c r="C218" s="145" t="str">
        <f>IF('Peticions Aules'!C220="","",'Peticions Aules'!C220)</f>
        <v/>
      </c>
      <c r="D218" s="146" t="str">
        <f>IF('Peticions Aules'!D220="","",'Peticions Aules'!D220)</f>
        <v/>
      </c>
      <c r="E218" s="147" t="str">
        <f>IF('Peticions Aules'!E220="","",'Peticions Aules'!E220)</f>
        <v/>
      </c>
      <c r="F218" s="148" t="str">
        <f>IF('Peticions Aules'!F220="","",'Peticions Aules'!F220)</f>
        <v/>
      </c>
      <c r="G218" s="148" t="str">
        <f>IF('Peticions Aules'!G220="","",'Peticions Aules'!G220)</f>
        <v/>
      </c>
      <c r="H218" s="148" t="str">
        <f>IF('Peticions Aules'!H220="","",'Peticions Aules'!H220)</f>
        <v/>
      </c>
      <c r="I218" s="148" t="str">
        <f>IF('Peticions Aules'!I220="","",'Peticions Aules'!I220)</f>
        <v/>
      </c>
      <c r="J218" s="149" t="str">
        <f>IF('Peticions Aules'!J220="","",'Peticions Aules'!J220)</f>
        <v/>
      </c>
      <c r="K218" s="150" t="str">
        <f>IF('Peticions Aules'!K220="","",'Peticions Aules'!K220)</f>
        <v/>
      </c>
      <c r="L218" s="151" t="str">
        <f>IF('Peticions Aules'!L220="","",'Peticions Aules'!L220)</f>
        <v/>
      </c>
      <c r="M218" s="151" t="str">
        <f>IF('Peticions Aules'!M220="","",'Peticions Aules'!M220)</f>
        <v/>
      </c>
      <c r="N218" s="152" t="str">
        <f>IF('Peticions Aules'!N220="","",'Peticions Aules'!N220)</f>
        <v/>
      </c>
      <c r="O218" s="156" t="str">
        <f>IF('Peticions Aules'!O220="","",'Peticions Aules'!O220)</f>
        <v/>
      </c>
      <c r="Q218" s="160">
        <f t="shared" si="24"/>
        <v>0</v>
      </c>
      <c r="R218" s="154">
        <f xml:space="preserve"> IF(Q218="",0,Calculs!$C$35*Q218)</f>
        <v>0</v>
      </c>
      <c r="S218" s="160">
        <f t="shared" si="25"/>
        <v>0</v>
      </c>
      <c r="T218" s="153" t="str">
        <f t="shared" si="26"/>
        <v/>
      </c>
      <c r="U218" s="153" t="str">
        <f t="shared" si="27"/>
        <v/>
      </c>
      <c r="V218" s="154">
        <f xml:space="preserve">  IF(T218&lt;&gt;"",IF(E218="",0,SUMIF(Calculs!$B$2:$B$19,T218,Calculs!$C$2:$C$19)*E218),0)</f>
        <v>0</v>
      </c>
      <c r="W218" s="160">
        <f t="shared" si="28"/>
        <v>0</v>
      </c>
      <c r="X218" s="154" t="str">
        <f t="shared" si="31"/>
        <v/>
      </c>
      <c r="Y218" s="154">
        <f xml:space="preserve"> IF(X218="", 0,IF(E218="",0, VLOOKUP(X218,Calculs!$B$25:$C$30,2,FALSE)*E218))</f>
        <v>0</v>
      </c>
      <c r="Z218" s="160">
        <f t="shared" si="29"/>
        <v>0</v>
      </c>
      <c r="AA218" s="154">
        <f xml:space="preserve">  IF(Z218="",0,Z218*Calculs!$C$32)</f>
        <v>0</v>
      </c>
      <c r="AC218" s="154">
        <f t="shared" si="30"/>
        <v>0</v>
      </c>
    </row>
    <row r="219" spans="1:29" s="153" customFormat="1" ht="12.75" customHeight="1" x14ac:dyDescent="0.2">
      <c r="A219" s="145" t="str">
        <f>IF('Peticions Aules'!A221="","",'Peticions Aules'!A221)</f>
        <v/>
      </c>
      <c r="B219" s="145" t="str">
        <f>IF('Peticions Aules'!B221="","",'Peticions Aules'!B221)</f>
        <v/>
      </c>
      <c r="C219" s="145" t="str">
        <f>IF('Peticions Aules'!C221="","",'Peticions Aules'!C221)</f>
        <v/>
      </c>
      <c r="D219" s="146" t="str">
        <f>IF('Peticions Aules'!D221="","",'Peticions Aules'!D221)</f>
        <v/>
      </c>
      <c r="E219" s="147" t="str">
        <f>IF('Peticions Aules'!E221="","",'Peticions Aules'!E221)</f>
        <v/>
      </c>
      <c r="F219" s="148" t="str">
        <f>IF('Peticions Aules'!F221="","",'Peticions Aules'!F221)</f>
        <v/>
      </c>
      <c r="G219" s="148" t="str">
        <f>IF('Peticions Aules'!G221="","",'Peticions Aules'!G221)</f>
        <v/>
      </c>
      <c r="H219" s="148" t="str">
        <f>IF('Peticions Aules'!H221="","",'Peticions Aules'!H221)</f>
        <v/>
      </c>
      <c r="I219" s="148" t="str">
        <f>IF('Peticions Aules'!I221="","",'Peticions Aules'!I221)</f>
        <v/>
      </c>
      <c r="J219" s="149" t="str">
        <f>IF('Peticions Aules'!J221="","",'Peticions Aules'!J221)</f>
        <v/>
      </c>
      <c r="K219" s="150" t="str">
        <f>IF('Peticions Aules'!K221="","",'Peticions Aules'!K221)</f>
        <v/>
      </c>
      <c r="L219" s="151" t="str">
        <f>IF('Peticions Aules'!L221="","",'Peticions Aules'!L221)</f>
        <v/>
      </c>
      <c r="M219" s="151" t="str">
        <f>IF('Peticions Aules'!M221="","",'Peticions Aules'!M221)</f>
        <v/>
      </c>
      <c r="N219" s="152" t="str">
        <f>IF('Peticions Aules'!N221="","",'Peticions Aules'!N221)</f>
        <v/>
      </c>
      <c r="O219" s="156" t="str">
        <f>IF('Peticions Aules'!O221="","",'Peticions Aules'!O221)</f>
        <v/>
      </c>
      <c r="Q219" s="160">
        <f t="shared" si="24"/>
        <v>0</v>
      </c>
      <c r="R219" s="154">
        <f xml:space="preserve"> IF(Q219="",0,Calculs!$C$35*Q219)</f>
        <v>0</v>
      </c>
      <c r="S219" s="160">
        <f t="shared" si="25"/>
        <v>0</v>
      </c>
      <c r="T219" s="153" t="str">
        <f t="shared" si="26"/>
        <v/>
      </c>
      <c r="U219" s="153" t="str">
        <f t="shared" si="27"/>
        <v/>
      </c>
      <c r="V219" s="154">
        <f xml:space="preserve">  IF(T219&lt;&gt;"",IF(E219="",0,SUMIF(Calculs!$B$2:$B$19,T219,Calculs!$C$2:$C$19)*E219),0)</f>
        <v>0</v>
      </c>
      <c r="W219" s="160">
        <f t="shared" si="28"/>
        <v>0</v>
      </c>
      <c r="X219" s="154" t="str">
        <f t="shared" si="31"/>
        <v/>
      </c>
      <c r="Y219" s="154">
        <f xml:space="preserve"> IF(X219="", 0,IF(E219="",0, VLOOKUP(X219,Calculs!$B$25:$C$30,2,FALSE)*E219))</f>
        <v>0</v>
      </c>
      <c r="Z219" s="160">
        <f t="shared" si="29"/>
        <v>0</v>
      </c>
      <c r="AA219" s="154">
        <f xml:space="preserve">  IF(Z219="",0,Z219*Calculs!$C$32)</f>
        <v>0</v>
      </c>
      <c r="AC219" s="154">
        <f t="shared" si="30"/>
        <v>0</v>
      </c>
    </row>
    <row r="220" spans="1:29" s="153" customFormat="1" ht="12.75" customHeight="1" x14ac:dyDescent="0.2">
      <c r="A220" s="145" t="str">
        <f>IF('Peticions Aules'!A222="","",'Peticions Aules'!A222)</f>
        <v/>
      </c>
      <c r="B220" s="145" t="str">
        <f>IF('Peticions Aules'!B222="","",'Peticions Aules'!B222)</f>
        <v/>
      </c>
      <c r="C220" s="145" t="str">
        <f>IF('Peticions Aules'!C222="","",'Peticions Aules'!C222)</f>
        <v/>
      </c>
      <c r="D220" s="146" t="str">
        <f>IF('Peticions Aules'!D222="","",'Peticions Aules'!D222)</f>
        <v/>
      </c>
      <c r="E220" s="147" t="str">
        <f>IF('Peticions Aules'!E222="","",'Peticions Aules'!E222)</f>
        <v/>
      </c>
      <c r="F220" s="148" t="str">
        <f>IF('Peticions Aules'!F222="","",'Peticions Aules'!F222)</f>
        <v/>
      </c>
      <c r="G220" s="148" t="str">
        <f>IF('Peticions Aules'!G222="","",'Peticions Aules'!G222)</f>
        <v/>
      </c>
      <c r="H220" s="148" t="str">
        <f>IF('Peticions Aules'!H222="","",'Peticions Aules'!H222)</f>
        <v/>
      </c>
      <c r="I220" s="148" t="str">
        <f>IF('Peticions Aules'!I222="","",'Peticions Aules'!I222)</f>
        <v/>
      </c>
      <c r="J220" s="149" t="str">
        <f>IF('Peticions Aules'!J222="","",'Peticions Aules'!J222)</f>
        <v/>
      </c>
      <c r="K220" s="150" t="str">
        <f>IF('Peticions Aules'!K222="","",'Peticions Aules'!K222)</f>
        <v/>
      </c>
      <c r="L220" s="151" t="str">
        <f>IF('Peticions Aules'!L222="","",'Peticions Aules'!L222)</f>
        <v/>
      </c>
      <c r="M220" s="151" t="str">
        <f>IF('Peticions Aules'!M222="","",'Peticions Aules'!M222)</f>
        <v/>
      </c>
      <c r="N220" s="152" t="str">
        <f>IF('Peticions Aules'!N222="","",'Peticions Aules'!N222)</f>
        <v/>
      </c>
      <c r="O220" s="156" t="str">
        <f>IF('Peticions Aules'!O222="","",'Peticions Aules'!O222)</f>
        <v/>
      </c>
      <c r="Q220" s="160">
        <f t="shared" si="24"/>
        <v>0</v>
      </c>
      <c r="R220" s="154">
        <f xml:space="preserve"> IF(Q220="",0,Calculs!$C$35*Q220)</f>
        <v>0</v>
      </c>
      <c r="S220" s="160">
        <f t="shared" si="25"/>
        <v>0</v>
      </c>
      <c r="T220" s="153" t="str">
        <f t="shared" si="26"/>
        <v/>
      </c>
      <c r="U220" s="153" t="str">
        <f t="shared" si="27"/>
        <v/>
      </c>
      <c r="V220" s="154">
        <f xml:space="preserve">  IF(T220&lt;&gt;"",IF(E220="",0,SUMIF(Calculs!$B$2:$B$19,T220,Calculs!$C$2:$C$19)*E220),0)</f>
        <v>0</v>
      </c>
      <c r="W220" s="160">
        <f t="shared" si="28"/>
        <v>0</v>
      </c>
      <c r="X220" s="154" t="str">
        <f t="shared" si="31"/>
        <v/>
      </c>
      <c r="Y220" s="154">
        <f xml:space="preserve"> IF(X220="", 0,IF(E220="",0, VLOOKUP(X220,Calculs!$B$25:$C$30,2,FALSE)*E220))</f>
        <v>0</v>
      </c>
      <c r="Z220" s="160">
        <f t="shared" si="29"/>
        <v>0</v>
      </c>
      <c r="AA220" s="154">
        <f xml:space="preserve">  IF(Z220="",0,Z220*Calculs!$C$32)</f>
        <v>0</v>
      </c>
      <c r="AC220" s="154">
        <f t="shared" si="30"/>
        <v>0</v>
      </c>
    </row>
    <row r="221" spans="1:29" s="153" customFormat="1" ht="12.75" customHeight="1" x14ac:dyDescent="0.2">
      <c r="A221" s="145" t="str">
        <f>IF('Peticions Aules'!A223="","",'Peticions Aules'!A223)</f>
        <v/>
      </c>
      <c r="B221" s="145" t="str">
        <f>IF('Peticions Aules'!B223="","",'Peticions Aules'!B223)</f>
        <v/>
      </c>
      <c r="C221" s="145" t="str">
        <f>IF('Peticions Aules'!C223="","",'Peticions Aules'!C223)</f>
        <v/>
      </c>
      <c r="D221" s="146" t="str">
        <f>IF('Peticions Aules'!D223="","",'Peticions Aules'!D223)</f>
        <v/>
      </c>
      <c r="E221" s="147" t="str">
        <f>IF('Peticions Aules'!E223="","",'Peticions Aules'!E223)</f>
        <v/>
      </c>
      <c r="F221" s="148" t="str">
        <f>IF('Peticions Aules'!F223="","",'Peticions Aules'!F223)</f>
        <v/>
      </c>
      <c r="G221" s="148" t="str">
        <f>IF('Peticions Aules'!G223="","",'Peticions Aules'!G223)</f>
        <v/>
      </c>
      <c r="H221" s="148" t="str">
        <f>IF('Peticions Aules'!H223="","",'Peticions Aules'!H223)</f>
        <v/>
      </c>
      <c r="I221" s="148" t="str">
        <f>IF('Peticions Aules'!I223="","",'Peticions Aules'!I223)</f>
        <v/>
      </c>
      <c r="J221" s="149" t="str">
        <f>IF('Peticions Aules'!J223="","",'Peticions Aules'!J223)</f>
        <v/>
      </c>
      <c r="K221" s="150" t="str">
        <f>IF('Peticions Aules'!K223="","",'Peticions Aules'!K223)</f>
        <v/>
      </c>
      <c r="L221" s="151" t="str">
        <f>IF('Peticions Aules'!L223="","",'Peticions Aules'!L223)</f>
        <v/>
      </c>
      <c r="M221" s="151" t="str">
        <f>IF('Peticions Aules'!M223="","",'Peticions Aules'!M223)</f>
        <v/>
      </c>
      <c r="N221" s="152" t="str">
        <f>IF('Peticions Aules'!N223="","",'Peticions Aules'!N223)</f>
        <v/>
      </c>
      <c r="O221" s="156" t="str">
        <f>IF('Peticions Aules'!O223="","",'Peticions Aules'!O223)</f>
        <v/>
      </c>
      <c r="Q221" s="160">
        <f t="shared" si="24"/>
        <v>0</v>
      </c>
      <c r="R221" s="154">
        <f xml:space="preserve"> IF(Q221="",0,Calculs!$C$35*Q221)</f>
        <v>0</v>
      </c>
      <c r="S221" s="160">
        <f t="shared" si="25"/>
        <v>0</v>
      </c>
      <c r="T221" s="153" t="str">
        <f t="shared" si="26"/>
        <v/>
      </c>
      <c r="U221" s="153" t="str">
        <f t="shared" si="27"/>
        <v/>
      </c>
      <c r="V221" s="154">
        <f xml:space="preserve">  IF(T221&lt;&gt;"",IF(E221="",0,SUMIF(Calculs!$B$2:$B$19,T221,Calculs!$C$2:$C$19)*E221),0)</f>
        <v>0</v>
      </c>
      <c r="W221" s="160">
        <f t="shared" si="28"/>
        <v>0</v>
      </c>
      <c r="X221" s="154" t="str">
        <f t="shared" si="31"/>
        <v/>
      </c>
      <c r="Y221" s="154">
        <f xml:space="preserve"> IF(X221="", 0,IF(E221="",0, VLOOKUP(X221,Calculs!$B$25:$C$30,2,FALSE)*E221))</f>
        <v>0</v>
      </c>
      <c r="Z221" s="160">
        <f t="shared" si="29"/>
        <v>0</v>
      </c>
      <c r="AA221" s="154">
        <f xml:space="preserve">  IF(Z221="",0,Z221*Calculs!$C$32)</f>
        <v>0</v>
      </c>
      <c r="AC221" s="154">
        <f t="shared" si="30"/>
        <v>0</v>
      </c>
    </row>
    <row r="222" spans="1:29" s="153" customFormat="1" ht="12.75" customHeight="1" x14ac:dyDescent="0.2">
      <c r="A222" s="145" t="str">
        <f>IF('Peticions Aules'!A224="","",'Peticions Aules'!A224)</f>
        <v/>
      </c>
      <c r="B222" s="145" t="str">
        <f>IF('Peticions Aules'!B224="","",'Peticions Aules'!B224)</f>
        <v/>
      </c>
      <c r="C222" s="145" t="str">
        <f>IF('Peticions Aules'!C224="","",'Peticions Aules'!C224)</f>
        <v/>
      </c>
      <c r="D222" s="146" t="str">
        <f>IF('Peticions Aules'!D224="","",'Peticions Aules'!D224)</f>
        <v/>
      </c>
      <c r="E222" s="147" t="str">
        <f>IF('Peticions Aules'!E224="","",'Peticions Aules'!E224)</f>
        <v/>
      </c>
      <c r="F222" s="148" t="str">
        <f>IF('Peticions Aules'!F224="","",'Peticions Aules'!F224)</f>
        <v/>
      </c>
      <c r="G222" s="148" t="str">
        <f>IF('Peticions Aules'!G224="","",'Peticions Aules'!G224)</f>
        <v/>
      </c>
      <c r="H222" s="148" t="str">
        <f>IF('Peticions Aules'!H224="","",'Peticions Aules'!H224)</f>
        <v/>
      </c>
      <c r="I222" s="148" t="str">
        <f>IF('Peticions Aules'!I224="","",'Peticions Aules'!I224)</f>
        <v/>
      </c>
      <c r="J222" s="149" t="str">
        <f>IF('Peticions Aules'!J224="","",'Peticions Aules'!J224)</f>
        <v/>
      </c>
      <c r="K222" s="150" t="str">
        <f>IF('Peticions Aules'!K224="","",'Peticions Aules'!K224)</f>
        <v/>
      </c>
      <c r="L222" s="151" t="str">
        <f>IF('Peticions Aules'!L224="","",'Peticions Aules'!L224)</f>
        <v/>
      </c>
      <c r="M222" s="151" t="str">
        <f>IF('Peticions Aules'!M224="","",'Peticions Aules'!M224)</f>
        <v/>
      </c>
      <c r="N222" s="152" t="str">
        <f>IF('Peticions Aules'!N224="","",'Peticions Aules'!N224)</f>
        <v/>
      </c>
      <c r="O222" s="156" t="str">
        <f>IF('Peticions Aules'!O224="","",'Peticions Aules'!O224)</f>
        <v/>
      </c>
      <c r="Q222" s="160">
        <f t="shared" si="24"/>
        <v>0</v>
      </c>
      <c r="R222" s="154">
        <f xml:space="preserve"> IF(Q222="",0,Calculs!$C$35*Q222)</f>
        <v>0</v>
      </c>
      <c r="S222" s="160">
        <f t="shared" si="25"/>
        <v>0</v>
      </c>
      <c r="T222" s="153" t="str">
        <f t="shared" si="26"/>
        <v/>
      </c>
      <c r="U222" s="153" t="str">
        <f t="shared" si="27"/>
        <v/>
      </c>
      <c r="V222" s="154">
        <f xml:space="preserve">  IF(T222&lt;&gt;"",IF(E222="",0,SUMIF(Calculs!$B$2:$B$19,T222,Calculs!$C$2:$C$19)*E222),0)</f>
        <v>0</v>
      </c>
      <c r="W222" s="160">
        <f t="shared" si="28"/>
        <v>0</v>
      </c>
      <c r="X222" s="154" t="str">
        <f t="shared" si="31"/>
        <v/>
      </c>
      <c r="Y222" s="154">
        <f xml:space="preserve"> IF(X222="", 0,IF(E222="",0, VLOOKUP(X222,Calculs!$B$25:$C$30,2,FALSE)*E222))</f>
        <v>0</v>
      </c>
      <c r="Z222" s="160">
        <f t="shared" si="29"/>
        <v>0</v>
      </c>
      <c r="AA222" s="154">
        <f xml:space="preserve">  IF(Z222="",0,Z222*Calculs!$C$32)</f>
        <v>0</v>
      </c>
      <c r="AC222" s="154">
        <f t="shared" si="30"/>
        <v>0</v>
      </c>
    </row>
    <row r="223" spans="1:29" s="153" customFormat="1" ht="12.75" customHeight="1" x14ac:dyDescent="0.2">
      <c r="A223" s="145" t="str">
        <f>IF('Peticions Aules'!A225="","",'Peticions Aules'!A225)</f>
        <v/>
      </c>
      <c r="B223" s="145" t="str">
        <f>IF('Peticions Aules'!B225="","",'Peticions Aules'!B225)</f>
        <v/>
      </c>
      <c r="C223" s="145" t="str">
        <f>IF('Peticions Aules'!C225="","",'Peticions Aules'!C225)</f>
        <v/>
      </c>
      <c r="D223" s="146" t="str">
        <f>IF('Peticions Aules'!D225="","",'Peticions Aules'!D225)</f>
        <v/>
      </c>
      <c r="E223" s="147" t="str">
        <f>IF('Peticions Aules'!E225="","",'Peticions Aules'!E225)</f>
        <v/>
      </c>
      <c r="F223" s="148" t="str">
        <f>IF('Peticions Aules'!F225="","",'Peticions Aules'!F225)</f>
        <v/>
      </c>
      <c r="G223" s="148" t="str">
        <f>IF('Peticions Aules'!G225="","",'Peticions Aules'!G225)</f>
        <v/>
      </c>
      <c r="H223" s="148" t="str">
        <f>IF('Peticions Aules'!H225="","",'Peticions Aules'!H225)</f>
        <v/>
      </c>
      <c r="I223" s="148" t="str">
        <f>IF('Peticions Aules'!I225="","",'Peticions Aules'!I225)</f>
        <v/>
      </c>
      <c r="J223" s="149" t="str">
        <f>IF('Peticions Aules'!J225="","",'Peticions Aules'!J225)</f>
        <v/>
      </c>
      <c r="K223" s="150" t="str">
        <f>IF('Peticions Aules'!K225="","",'Peticions Aules'!K225)</f>
        <v/>
      </c>
      <c r="L223" s="151" t="str">
        <f>IF('Peticions Aules'!L225="","",'Peticions Aules'!L225)</f>
        <v/>
      </c>
      <c r="M223" s="151" t="str">
        <f>IF('Peticions Aules'!M225="","",'Peticions Aules'!M225)</f>
        <v/>
      </c>
      <c r="N223" s="152" t="str">
        <f>IF('Peticions Aules'!N225="","",'Peticions Aules'!N225)</f>
        <v/>
      </c>
      <c r="O223" s="156" t="str">
        <f>IF('Peticions Aules'!O225="","",'Peticions Aules'!O225)</f>
        <v/>
      </c>
      <c r="Q223" s="160">
        <f t="shared" si="24"/>
        <v>0</v>
      </c>
      <c r="R223" s="154">
        <f xml:space="preserve"> IF(Q223="",0,Calculs!$C$35*Q223)</f>
        <v>0</v>
      </c>
      <c r="S223" s="160">
        <f t="shared" si="25"/>
        <v>0</v>
      </c>
      <c r="T223" s="153" t="str">
        <f t="shared" si="26"/>
        <v/>
      </c>
      <c r="U223" s="153" t="str">
        <f t="shared" si="27"/>
        <v/>
      </c>
      <c r="V223" s="154">
        <f xml:space="preserve">  IF(T223&lt;&gt;"",IF(E223="",0,SUMIF(Calculs!$B$2:$B$19,T223,Calculs!$C$2:$C$19)*E223),0)</f>
        <v>0</v>
      </c>
      <c r="W223" s="160">
        <f t="shared" si="28"/>
        <v>0</v>
      </c>
      <c r="X223" s="154" t="str">
        <f t="shared" si="31"/>
        <v/>
      </c>
      <c r="Y223" s="154">
        <f xml:space="preserve"> IF(X223="", 0,IF(E223="",0, VLOOKUP(X223,Calculs!$B$25:$C$30,2,FALSE)*E223))</f>
        <v>0</v>
      </c>
      <c r="Z223" s="160">
        <f t="shared" si="29"/>
        <v>0</v>
      </c>
      <c r="AA223" s="154">
        <f xml:space="preserve">  IF(Z223="",0,Z223*Calculs!$C$32)</f>
        <v>0</v>
      </c>
      <c r="AC223" s="154">
        <f t="shared" si="30"/>
        <v>0</v>
      </c>
    </row>
    <row r="224" spans="1:29" s="153" customFormat="1" ht="12.75" customHeight="1" x14ac:dyDescent="0.2">
      <c r="A224" s="145" t="str">
        <f>IF('Peticions Aules'!A226="","",'Peticions Aules'!A226)</f>
        <v/>
      </c>
      <c r="B224" s="145" t="str">
        <f>IF('Peticions Aules'!B226="","",'Peticions Aules'!B226)</f>
        <v/>
      </c>
      <c r="C224" s="145" t="str">
        <f>IF('Peticions Aules'!C226="","",'Peticions Aules'!C226)</f>
        <v/>
      </c>
      <c r="D224" s="146" t="str">
        <f>IF('Peticions Aules'!D226="","",'Peticions Aules'!D226)</f>
        <v/>
      </c>
      <c r="E224" s="147" t="str">
        <f>IF('Peticions Aules'!E226="","",'Peticions Aules'!E226)</f>
        <v/>
      </c>
      <c r="F224" s="148" t="str">
        <f>IF('Peticions Aules'!F226="","",'Peticions Aules'!F226)</f>
        <v/>
      </c>
      <c r="G224" s="148" t="str">
        <f>IF('Peticions Aules'!G226="","",'Peticions Aules'!G226)</f>
        <v/>
      </c>
      <c r="H224" s="148" t="str">
        <f>IF('Peticions Aules'!H226="","",'Peticions Aules'!H226)</f>
        <v/>
      </c>
      <c r="I224" s="148" t="str">
        <f>IF('Peticions Aules'!I226="","",'Peticions Aules'!I226)</f>
        <v/>
      </c>
      <c r="J224" s="149" t="str">
        <f>IF('Peticions Aules'!J226="","",'Peticions Aules'!J226)</f>
        <v/>
      </c>
      <c r="K224" s="150" t="str">
        <f>IF('Peticions Aules'!K226="","",'Peticions Aules'!K226)</f>
        <v/>
      </c>
      <c r="L224" s="151" t="str">
        <f>IF('Peticions Aules'!L226="","",'Peticions Aules'!L226)</f>
        <v/>
      </c>
      <c r="M224" s="151" t="str">
        <f>IF('Peticions Aules'!M226="","",'Peticions Aules'!M226)</f>
        <v/>
      </c>
      <c r="N224" s="152" t="str">
        <f>IF('Peticions Aules'!N226="","",'Peticions Aules'!N226)</f>
        <v/>
      </c>
      <c r="O224" s="156" t="str">
        <f>IF('Peticions Aules'!O226="","",'Peticions Aules'!O226)</f>
        <v/>
      </c>
      <c r="Q224" s="160">
        <f t="shared" si="24"/>
        <v>0</v>
      </c>
      <c r="R224" s="154">
        <f xml:space="preserve"> IF(Q224="",0,Calculs!$C$35*Q224)</f>
        <v>0</v>
      </c>
      <c r="S224" s="160">
        <f t="shared" si="25"/>
        <v>0</v>
      </c>
      <c r="T224" s="153" t="str">
        <f t="shared" si="26"/>
        <v/>
      </c>
      <c r="U224" s="153" t="str">
        <f t="shared" si="27"/>
        <v/>
      </c>
      <c r="V224" s="154">
        <f xml:space="preserve">  IF(T224&lt;&gt;"",IF(E224="",0,SUMIF(Calculs!$B$2:$B$19,T224,Calculs!$C$2:$C$19)*E224),0)</f>
        <v>0</v>
      </c>
      <c r="W224" s="160">
        <f t="shared" si="28"/>
        <v>0</v>
      </c>
      <c r="X224" s="154" t="str">
        <f t="shared" si="31"/>
        <v/>
      </c>
      <c r="Y224" s="154">
        <f xml:space="preserve"> IF(X224="", 0,IF(E224="",0, VLOOKUP(X224,Calculs!$B$25:$C$30,2,FALSE)*E224))</f>
        <v>0</v>
      </c>
      <c r="Z224" s="160">
        <f t="shared" si="29"/>
        <v>0</v>
      </c>
      <c r="AA224" s="154">
        <f xml:space="preserve">  IF(Z224="",0,Z224*Calculs!$C$32)</f>
        <v>0</v>
      </c>
      <c r="AC224" s="154">
        <f t="shared" si="30"/>
        <v>0</v>
      </c>
    </row>
    <row r="225" spans="1:29" s="153" customFormat="1" ht="12.75" customHeight="1" x14ac:dyDescent="0.2">
      <c r="A225" s="145" t="str">
        <f>IF('Peticions Aules'!A227="","",'Peticions Aules'!A227)</f>
        <v/>
      </c>
      <c r="B225" s="145" t="str">
        <f>IF('Peticions Aules'!B227="","",'Peticions Aules'!B227)</f>
        <v/>
      </c>
      <c r="C225" s="145" t="str">
        <f>IF('Peticions Aules'!C227="","",'Peticions Aules'!C227)</f>
        <v/>
      </c>
      <c r="D225" s="146" t="str">
        <f>IF('Peticions Aules'!D227="","",'Peticions Aules'!D227)</f>
        <v/>
      </c>
      <c r="E225" s="147" t="str">
        <f>IF('Peticions Aules'!E227="","",'Peticions Aules'!E227)</f>
        <v/>
      </c>
      <c r="F225" s="148" t="str">
        <f>IF('Peticions Aules'!F227="","",'Peticions Aules'!F227)</f>
        <v/>
      </c>
      <c r="G225" s="148" t="str">
        <f>IF('Peticions Aules'!G227="","",'Peticions Aules'!G227)</f>
        <v/>
      </c>
      <c r="H225" s="148" t="str">
        <f>IF('Peticions Aules'!H227="","",'Peticions Aules'!H227)</f>
        <v/>
      </c>
      <c r="I225" s="148" t="str">
        <f>IF('Peticions Aules'!I227="","",'Peticions Aules'!I227)</f>
        <v/>
      </c>
      <c r="J225" s="149" t="str">
        <f>IF('Peticions Aules'!J227="","",'Peticions Aules'!J227)</f>
        <v/>
      </c>
      <c r="K225" s="150" t="str">
        <f>IF('Peticions Aules'!K227="","",'Peticions Aules'!K227)</f>
        <v/>
      </c>
      <c r="L225" s="151" t="str">
        <f>IF('Peticions Aules'!L227="","",'Peticions Aules'!L227)</f>
        <v/>
      </c>
      <c r="M225" s="151" t="str">
        <f>IF('Peticions Aules'!M227="","",'Peticions Aules'!M227)</f>
        <v/>
      </c>
      <c r="N225" s="152" t="str">
        <f>IF('Peticions Aules'!N227="","",'Peticions Aules'!N227)</f>
        <v/>
      </c>
      <c r="O225" s="156" t="str">
        <f>IF('Peticions Aules'!O227="","",'Peticions Aules'!O227)</f>
        <v/>
      </c>
      <c r="Q225" s="160">
        <f t="shared" si="24"/>
        <v>0</v>
      </c>
      <c r="R225" s="154">
        <f xml:space="preserve"> IF(Q225="",0,Calculs!$C$35*Q225)</f>
        <v>0</v>
      </c>
      <c r="S225" s="160">
        <f t="shared" si="25"/>
        <v>0</v>
      </c>
      <c r="T225" s="153" t="str">
        <f t="shared" si="26"/>
        <v/>
      </c>
      <c r="U225" s="153" t="str">
        <f t="shared" si="27"/>
        <v/>
      </c>
      <c r="V225" s="154">
        <f xml:space="preserve">  IF(T225&lt;&gt;"",IF(E225="",0,SUMIF(Calculs!$B$2:$B$19,T225,Calculs!$C$2:$C$19)*E225),0)</f>
        <v>0</v>
      </c>
      <c r="W225" s="160">
        <f t="shared" si="28"/>
        <v>0</v>
      </c>
      <c r="X225" s="154" t="str">
        <f t="shared" si="31"/>
        <v/>
      </c>
      <c r="Y225" s="154">
        <f xml:space="preserve"> IF(X225="", 0,IF(E225="",0, VLOOKUP(X225,Calculs!$B$25:$C$30,2,FALSE)*E225))</f>
        <v>0</v>
      </c>
      <c r="Z225" s="160">
        <f t="shared" si="29"/>
        <v>0</v>
      </c>
      <c r="AA225" s="154">
        <f xml:space="preserve">  IF(Z225="",0,Z225*Calculs!$C$32)</f>
        <v>0</v>
      </c>
      <c r="AC225" s="154">
        <f t="shared" si="30"/>
        <v>0</v>
      </c>
    </row>
    <row r="226" spans="1:29" s="153" customFormat="1" ht="12.75" customHeight="1" x14ac:dyDescent="0.2">
      <c r="A226" s="145" t="str">
        <f>IF('Peticions Aules'!A228="","",'Peticions Aules'!A228)</f>
        <v/>
      </c>
      <c r="B226" s="145" t="str">
        <f>IF('Peticions Aules'!B228="","",'Peticions Aules'!B228)</f>
        <v/>
      </c>
      <c r="C226" s="145" t="str">
        <f>IF('Peticions Aules'!C228="","",'Peticions Aules'!C228)</f>
        <v/>
      </c>
      <c r="D226" s="146" t="str">
        <f>IF('Peticions Aules'!D228="","",'Peticions Aules'!D228)</f>
        <v/>
      </c>
      <c r="E226" s="147" t="str">
        <f>IF('Peticions Aules'!E228="","",'Peticions Aules'!E228)</f>
        <v/>
      </c>
      <c r="F226" s="148" t="str">
        <f>IF('Peticions Aules'!F228="","",'Peticions Aules'!F228)</f>
        <v/>
      </c>
      <c r="G226" s="148" t="str">
        <f>IF('Peticions Aules'!G228="","",'Peticions Aules'!G228)</f>
        <v/>
      </c>
      <c r="H226" s="148" t="str">
        <f>IF('Peticions Aules'!H228="","",'Peticions Aules'!H228)</f>
        <v/>
      </c>
      <c r="I226" s="148" t="str">
        <f>IF('Peticions Aules'!I228="","",'Peticions Aules'!I228)</f>
        <v/>
      </c>
      <c r="J226" s="149" t="str">
        <f>IF('Peticions Aules'!J228="","",'Peticions Aules'!J228)</f>
        <v/>
      </c>
      <c r="K226" s="150" t="str">
        <f>IF('Peticions Aules'!K228="","",'Peticions Aules'!K228)</f>
        <v/>
      </c>
      <c r="L226" s="151" t="str">
        <f>IF('Peticions Aules'!L228="","",'Peticions Aules'!L228)</f>
        <v/>
      </c>
      <c r="M226" s="151" t="str">
        <f>IF('Peticions Aules'!M228="","",'Peticions Aules'!M228)</f>
        <v/>
      </c>
      <c r="N226" s="152" t="str">
        <f>IF('Peticions Aules'!N228="","",'Peticions Aules'!N228)</f>
        <v/>
      </c>
      <c r="O226" s="156" t="str">
        <f>IF('Peticions Aules'!O228="","",'Peticions Aules'!O228)</f>
        <v/>
      </c>
      <c r="Q226" s="160">
        <f t="shared" si="24"/>
        <v>0</v>
      </c>
      <c r="R226" s="154">
        <f xml:space="preserve"> IF(Q226="",0,Calculs!$C$35*Q226)</f>
        <v>0</v>
      </c>
      <c r="S226" s="160">
        <f t="shared" si="25"/>
        <v>0</v>
      </c>
      <c r="T226" s="153" t="str">
        <f t="shared" si="26"/>
        <v/>
      </c>
      <c r="U226" s="153" t="str">
        <f t="shared" si="27"/>
        <v/>
      </c>
      <c r="V226" s="154">
        <f xml:space="preserve">  IF(T226&lt;&gt;"",IF(E226="",0,SUMIF(Calculs!$B$2:$B$19,T226,Calculs!$C$2:$C$19)*E226),0)</f>
        <v>0</v>
      </c>
      <c r="W226" s="160">
        <f t="shared" si="28"/>
        <v>0</v>
      </c>
      <c r="X226" s="154" t="str">
        <f t="shared" si="31"/>
        <v/>
      </c>
      <c r="Y226" s="154">
        <f xml:space="preserve"> IF(X226="", 0,IF(E226="",0, VLOOKUP(X226,Calculs!$B$25:$C$30,2,FALSE)*E226))</f>
        <v>0</v>
      </c>
      <c r="Z226" s="160">
        <f t="shared" si="29"/>
        <v>0</v>
      </c>
      <c r="AA226" s="154">
        <f xml:space="preserve">  IF(Z226="",0,Z226*Calculs!$C$32)</f>
        <v>0</v>
      </c>
      <c r="AC226" s="154">
        <f t="shared" si="30"/>
        <v>0</v>
      </c>
    </row>
    <row r="227" spans="1:29" s="153" customFormat="1" ht="12.75" customHeight="1" x14ac:dyDescent="0.2">
      <c r="A227" s="145" t="str">
        <f>IF('Peticions Aules'!A229="","",'Peticions Aules'!A229)</f>
        <v/>
      </c>
      <c r="B227" s="145" t="str">
        <f>IF('Peticions Aules'!B229="","",'Peticions Aules'!B229)</f>
        <v/>
      </c>
      <c r="C227" s="145" t="str">
        <f>IF('Peticions Aules'!C229="","",'Peticions Aules'!C229)</f>
        <v/>
      </c>
      <c r="D227" s="146" t="str">
        <f>IF('Peticions Aules'!D229="","",'Peticions Aules'!D229)</f>
        <v/>
      </c>
      <c r="E227" s="147" t="str">
        <f>IF('Peticions Aules'!E229="","",'Peticions Aules'!E229)</f>
        <v/>
      </c>
      <c r="F227" s="148" t="str">
        <f>IF('Peticions Aules'!F229="","",'Peticions Aules'!F229)</f>
        <v/>
      </c>
      <c r="G227" s="148" t="str">
        <f>IF('Peticions Aules'!G229="","",'Peticions Aules'!G229)</f>
        <v/>
      </c>
      <c r="H227" s="148" t="str">
        <f>IF('Peticions Aules'!H229="","",'Peticions Aules'!H229)</f>
        <v/>
      </c>
      <c r="I227" s="148" t="str">
        <f>IF('Peticions Aules'!I229="","",'Peticions Aules'!I229)</f>
        <v/>
      </c>
      <c r="J227" s="149" t="str">
        <f>IF('Peticions Aules'!J229="","",'Peticions Aules'!J229)</f>
        <v/>
      </c>
      <c r="K227" s="150" t="str">
        <f>IF('Peticions Aules'!K229="","",'Peticions Aules'!K229)</f>
        <v/>
      </c>
      <c r="L227" s="151" t="str">
        <f>IF('Peticions Aules'!L229="","",'Peticions Aules'!L229)</f>
        <v/>
      </c>
      <c r="M227" s="151" t="str">
        <f>IF('Peticions Aules'!M229="","",'Peticions Aules'!M229)</f>
        <v/>
      </c>
      <c r="N227" s="152" t="str">
        <f>IF('Peticions Aules'!N229="","",'Peticions Aules'!N229)</f>
        <v/>
      </c>
      <c r="O227" s="156" t="str">
        <f>IF('Peticions Aules'!O229="","",'Peticions Aules'!O229)</f>
        <v/>
      </c>
      <c r="Q227" s="160">
        <f t="shared" si="24"/>
        <v>0</v>
      </c>
      <c r="R227" s="154">
        <f xml:space="preserve"> IF(Q227="",0,Calculs!$C$35*Q227)</f>
        <v>0</v>
      </c>
      <c r="S227" s="160">
        <f t="shared" si="25"/>
        <v>0</v>
      </c>
      <c r="T227" s="153" t="str">
        <f t="shared" si="26"/>
        <v/>
      </c>
      <c r="U227" s="153" t="str">
        <f t="shared" si="27"/>
        <v/>
      </c>
      <c r="V227" s="154">
        <f xml:space="preserve">  IF(T227&lt;&gt;"",IF(E227="",0,SUMIF(Calculs!$B$2:$B$19,T227,Calculs!$C$2:$C$19)*E227),0)</f>
        <v>0</v>
      </c>
      <c r="W227" s="160">
        <f t="shared" si="28"/>
        <v>0</v>
      </c>
      <c r="X227" s="154" t="str">
        <f t="shared" si="31"/>
        <v/>
      </c>
      <c r="Y227" s="154">
        <f xml:space="preserve"> IF(X227="", 0,IF(E227="",0, VLOOKUP(X227,Calculs!$B$25:$C$30,2,FALSE)*E227))</f>
        <v>0</v>
      </c>
      <c r="Z227" s="160">
        <f t="shared" si="29"/>
        <v>0</v>
      </c>
      <c r="AA227" s="154">
        <f xml:space="preserve">  IF(Z227="",0,Z227*Calculs!$C$32)</f>
        <v>0</v>
      </c>
      <c r="AC227" s="154">
        <f t="shared" si="30"/>
        <v>0</v>
      </c>
    </row>
    <row r="228" spans="1:29" s="153" customFormat="1" ht="12.75" customHeight="1" x14ac:dyDescent="0.2">
      <c r="A228" s="145" t="str">
        <f>IF('Peticions Aules'!A230="","",'Peticions Aules'!A230)</f>
        <v/>
      </c>
      <c r="B228" s="145" t="str">
        <f>IF('Peticions Aules'!B230="","",'Peticions Aules'!B230)</f>
        <v/>
      </c>
      <c r="C228" s="145" t="str">
        <f>IF('Peticions Aules'!C230="","",'Peticions Aules'!C230)</f>
        <v/>
      </c>
      <c r="D228" s="146" t="str">
        <f>IF('Peticions Aules'!D230="","",'Peticions Aules'!D230)</f>
        <v/>
      </c>
      <c r="E228" s="147" t="str">
        <f>IF('Peticions Aules'!E230="","",'Peticions Aules'!E230)</f>
        <v/>
      </c>
      <c r="F228" s="148" t="str">
        <f>IF('Peticions Aules'!F230="","",'Peticions Aules'!F230)</f>
        <v/>
      </c>
      <c r="G228" s="148" t="str">
        <f>IF('Peticions Aules'!G230="","",'Peticions Aules'!G230)</f>
        <v/>
      </c>
      <c r="H228" s="148" t="str">
        <f>IF('Peticions Aules'!H230="","",'Peticions Aules'!H230)</f>
        <v/>
      </c>
      <c r="I228" s="148" t="str">
        <f>IF('Peticions Aules'!I230="","",'Peticions Aules'!I230)</f>
        <v/>
      </c>
      <c r="J228" s="149" t="str">
        <f>IF('Peticions Aules'!J230="","",'Peticions Aules'!J230)</f>
        <v/>
      </c>
      <c r="K228" s="150" t="str">
        <f>IF('Peticions Aules'!K230="","",'Peticions Aules'!K230)</f>
        <v/>
      </c>
      <c r="L228" s="151" t="str">
        <f>IF('Peticions Aules'!L230="","",'Peticions Aules'!L230)</f>
        <v/>
      </c>
      <c r="M228" s="151" t="str">
        <f>IF('Peticions Aules'!M230="","",'Peticions Aules'!M230)</f>
        <v/>
      </c>
      <c r="N228" s="152" t="str">
        <f>IF('Peticions Aules'!N230="","",'Peticions Aules'!N230)</f>
        <v/>
      </c>
      <c r="O228" s="156" t="str">
        <f>IF('Peticions Aules'!O230="","",'Peticions Aules'!O230)</f>
        <v/>
      </c>
      <c r="Q228" s="160">
        <f t="shared" si="24"/>
        <v>0</v>
      </c>
      <c r="R228" s="154">
        <f xml:space="preserve"> IF(Q228="",0,Calculs!$C$35*Q228)</f>
        <v>0</v>
      </c>
      <c r="S228" s="160">
        <f t="shared" si="25"/>
        <v>0</v>
      </c>
      <c r="T228" s="153" t="str">
        <f t="shared" si="26"/>
        <v/>
      </c>
      <c r="U228" s="153" t="str">
        <f t="shared" si="27"/>
        <v/>
      </c>
      <c r="V228" s="154">
        <f xml:space="preserve">  IF(T228&lt;&gt;"",IF(E228="",0,SUMIF(Calculs!$B$2:$B$19,T228,Calculs!$C$2:$C$19)*E228),0)</f>
        <v>0</v>
      </c>
      <c r="W228" s="160">
        <f t="shared" si="28"/>
        <v>0</v>
      </c>
      <c r="X228" s="154" t="str">
        <f t="shared" si="31"/>
        <v/>
      </c>
      <c r="Y228" s="154">
        <f xml:space="preserve"> IF(X228="", 0,IF(E228="",0, VLOOKUP(X228,Calculs!$B$25:$C$30,2,FALSE)*E228))</f>
        <v>0</v>
      </c>
      <c r="Z228" s="160">
        <f t="shared" si="29"/>
        <v>0</v>
      </c>
      <c r="AA228" s="154">
        <f xml:space="preserve">  IF(Z228="",0,Z228*Calculs!$C$32)</f>
        <v>0</v>
      </c>
      <c r="AC228" s="154">
        <f t="shared" si="30"/>
        <v>0</v>
      </c>
    </row>
    <row r="229" spans="1:29" s="153" customFormat="1" ht="12.75" customHeight="1" x14ac:dyDescent="0.2">
      <c r="A229" s="145" t="str">
        <f>IF('Peticions Aules'!A231="","",'Peticions Aules'!A231)</f>
        <v/>
      </c>
      <c r="B229" s="145" t="str">
        <f>IF('Peticions Aules'!B231="","",'Peticions Aules'!B231)</f>
        <v/>
      </c>
      <c r="C229" s="145" t="str">
        <f>IF('Peticions Aules'!C231="","",'Peticions Aules'!C231)</f>
        <v/>
      </c>
      <c r="D229" s="146" t="str">
        <f>IF('Peticions Aules'!D231="","",'Peticions Aules'!D231)</f>
        <v/>
      </c>
      <c r="E229" s="147" t="str">
        <f>IF('Peticions Aules'!E231="","",'Peticions Aules'!E231)</f>
        <v/>
      </c>
      <c r="F229" s="148" t="str">
        <f>IF('Peticions Aules'!F231="","",'Peticions Aules'!F231)</f>
        <v/>
      </c>
      <c r="G229" s="148" t="str">
        <f>IF('Peticions Aules'!G231="","",'Peticions Aules'!G231)</f>
        <v/>
      </c>
      <c r="H229" s="148" t="str">
        <f>IF('Peticions Aules'!H231="","",'Peticions Aules'!H231)</f>
        <v/>
      </c>
      <c r="I229" s="148" t="str">
        <f>IF('Peticions Aules'!I231="","",'Peticions Aules'!I231)</f>
        <v/>
      </c>
      <c r="J229" s="149" t="str">
        <f>IF('Peticions Aules'!J231="","",'Peticions Aules'!J231)</f>
        <v/>
      </c>
      <c r="K229" s="150" t="str">
        <f>IF('Peticions Aules'!K231="","",'Peticions Aules'!K231)</f>
        <v/>
      </c>
      <c r="L229" s="151" t="str">
        <f>IF('Peticions Aules'!L231="","",'Peticions Aules'!L231)</f>
        <v/>
      </c>
      <c r="M229" s="151" t="str">
        <f>IF('Peticions Aules'!M231="","",'Peticions Aules'!M231)</f>
        <v/>
      </c>
      <c r="N229" s="152" t="str">
        <f>IF('Peticions Aules'!N231="","",'Peticions Aules'!N231)</f>
        <v/>
      </c>
      <c r="O229" s="156" t="str">
        <f>IF('Peticions Aules'!O231="","",'Peticions Aules'!O231)</f>
        <v/>
      </c>
      <c r="Q229" s="160">
        <f t="shared" si="24"/>
        <v>0</v>
      </c>
      <c r="R229" s="154">
        <f xml:space="preserve"> IF(Q229="",0,Calculs!$C$35*Q229)</f>
        <v>0</v>
      </c>
      <c r="S229" s="160">
        <f t="shared" si="25"/>
        <v>0</v>
      </c>
      <c r="T229" s="153" t="str">
        <f t="shared" si="26"/>
        <v/>
      </c>
      <c r="U229" s="153" t="str">
        <f t="shared" si="27"/>
        <v/>
      </c>
      <c r="V229" s="154">
        <f xml:space="preserve">  IF(T229&lt;&gt;"",IF(E229="",0,SUMIF(Calculs!$B$2:$B$19,T229,Calculs!$C$2:$C$19)*E229),0)</f>
        <v>0</v>
      </c>
      <c r="W229" s="160">
        <f t="shared" si="28"/>
        <v>0</v>
      </c>
      <c r="X229" s="154" t="str">
        <f t="shared" si="31"/>
        <v/>
      </c>
      <c r="Y229" s="154">
        <f xml:space="preserve"> IF(X229="", 0,IF(E229="",0, VLOOKUP(X229,Calculs!$B$25:$C$30,2,FALSE)*E229))</f>
        <v>0</v>
      </c>
      <c r="Z229" s="160">
        <f t="shared" si="29"/>
        <v>0</v>
      </c>
      <c r="AA229" s="154">
        <f xml:space="preserve">  IF(Z229="",0,Z229*Calculs!$C$32)</f>
        <v>0</v>
      </c>
      <c r="AC229" s="154">
        <f t="shared" si="30"/>
        <v>0</v>
      </c>
    </row>
    <row r="230" spans="1:29" s="153" customFormat="1" ht="12.75" customHeight="1" x14ac:dyDescent="0.2">
      <c r="A230" s="145" t="str">
        <f>IF('Peticions Aules'!A232="","",'Peticions Aules'!A232)</f>
        <v/>
      </c>
      <c r="B230" s="145" t="str">
        <f>IF('Peticions Aules'!B232="","",'Peticions Aules'!B232)</f>
        <v/>
      </c>
      <c r="C230" s="145" t="str">
        <f>IF('Peticions Aules'!C232="","",'Peticions Aules'!C232)</f>
        <v/>
      </c>
      <c r="D230" s="146" t="str">
        <f>IF('Peticions Aules'!D232="","",'Peticions Aules'!D232)</f>
        <v/>
      </c>
      <c r="E230" s="147" t="str">
        <f>IF('Peticions Aules'!E232="","",'Peticions Aules'!E232)</f>
        <v/>
      </c>
      <c r="F230" s="148" t="str">
        <f>IF('Peticions Aules'!F232="","",'Peticions Aules'!F232)</f>
        <v/>
      </c>
      <c r="G230" s="148" t="str">
        <f>IF('Peticions Aules'!G232="","",'Peticions Aules'!G232)</f>
        <v/>
      </c>
      <c r="H230" s="148" t="str">
        <f>IF('Peticions Aules'!H232="","",'Peticions Aules'!H232)</f>
        <v/>
      </c>
      <c r="I230" s="148" t="str">
        <f>IF('Peticions Aules'!I232="","",'Peticions Aules'!I232)</f>
        <v/>
      </c>
      <c r="J230" s="149" t="str">
        <f>IF('Peticions Aules'!J232="","",'Peticions Aules'!J232)</f>
        <v/>
      </c>
      <c r="K230" s="150" t="str">
        <f>IF('Peticions Aules'!K232="","",'Peticions Aules'!K232)</f>
        <v/>
      </c>
      <c r="L230" s="151" t="str">
        <f>IF('Peticions Aules'!L232="","",'Peticions Aules'!L232)</f>
        <v/>
      </c>
      <c r="M230" s="151" t="str">
        <f>IF('Peticions Aules'!M232="","",'Peticions Aules'!M232)</f>
        <v/>
      </c>
      <c r="N230" s="152" t="str">
        <f>IF('Peticions Aules'!N232="","",'Peticions Aules'!N232)</f>
        <v/>
      </c>
      <c r="O230" s="156" t="str">
        <f>IF('Peticions Aules'!O232="","",'Peticions Aules'!O232)</f>
        <v/>
      </c>
      <c r="Q230" s="160">
        <f t="shared" si="24"/>
        <v>0</v>
      </c>
      <c r="R230" s="154">
        <f xml:space="preserve"> IF(Q230="",0,Calculs!$C$35*Q230)</f>
        <v>0</v>
      </c>
      <c r="S230" s="160">
        <f t="shared" si="25"/>
        <v>0</v>
      </c>
      <c r="T230" s="153" t="str">
        <f t="shared" si="26"/>
        <v/>
      </c>
      <c r="U230" s="153" t="str">
        <f t="shared" si="27"/>
        <v/>
      </c>
      <c r="V230" s="154">
        <f xml:space="preserve">  IF(T230&lt;&gt;"",IF(E230="",0,SUMIF(Calculs!$B$2:$B$19,T230,Calculs!$C$2:$C$19)*E230),0)</f>
        <v>0</v>
      </c>
      <c r="W230" s="160">
        <f t="shared" si="28"/>
        <v>0</v>
      </c>
      <c r="X230" s="154" t="str">
        <f t="shared" si="31"/>
        <v/>
      </c>
      <c r="Y230" s="154">
        <f xml:space="preserve"> IF(X230="", 0,IF(E230="",0, VLOOKUP(X230,Calculs!$B$25:$C$30,2,FALSE)*E230))</f>
        <v>0</v>
      </c>
      <c r="Z230" s="160">
        <f t="shared" si="29"/>
        <v>0</v>
      </c>
      <c r="AA230" s="154">
        <f xml:space="preserve">  IF(Z230="",0,Z230*Calculs!$C$32)</f>
        <v>0</v>
      </c>
      <c r="AC230" s="154">
        <f t="shared" si="30"/>
        <v>0</v>
      </c>
    </row>
    <row r="231" spans="1:29" s="153" customFormat="1" ht="12.75" customHeight="1" x14ac:dyDescent="0.2">
      <c r="A231" s="145" t="str">
        <f>IF('Peticions Aules'!A233="","",'Peticions Aules'!A233)</f>
        <v/>
      </c>
      <c r="B231" s="145" t="str">
        <f>IF('Peticions Aules'!B233="","",'Peticions Aules'!B233)</f>
        <v/>
      </c>
      <c r="C231" s="145" t="str">
        <f>IF('Peticions Aules'!C233="","",'Peticions Aules'!C233)</f>
        <v/>
      </c>
      <c r="D231" s="146" t="str">
        <f>IF('Peticions Aules'!D233="","",'Peticions Aules'!D233)</f>
        <v/>
      </c>
      <c r="E231" s="147" t="str">
        <f>IF('Peticions Aules'!E233="","",'Peticions Aules'!E233)</f>
        <v/>
      </c>
      <c r="F231" s="148" t="str">
        <f>IF('Peticions Aules'!F233="","",'Peticions Aules'!F233)</f>
        <v/>
      </c>
      <c r="G231" s="148" t="str">
        <f>IF('Peticions Aules'!G233="","",'Peticions Aules'!G233)</f>
        <v/>
      </c>
      <c r="H231" s="148" t="str">
        <f>IF('Peticions Aules'!H233="","",'Peticions Aules'!H233)</f>
        <v/>
      </c>
      <c r="I231" s="148" t="str">
        <f>IF('Peticions Aules'!I233="","",'Peticions Aules'!I233)</f>
        <v/>
      </c>
      <c r="J231" s="149" t="str">
        <f>IF('Peticions Aules'!J233="","",'Peticions Aules'!J233)</f>
        <v/>
      </c>
      <c r="K231" s="150" t="str">
        <f>IF('Peticions Aules'!K233="","",'Peticions Aules'!K233)</f>
        <v/>
      </c>
      <c r="L231" s="151" t="str">
        <f>IF('Peticions Aules'!L233="","",'Peticions Aules'!L233)</f>
        <v/>
      </c>
      <c r="M231" s="151" t="str">
        <f>IF('Peticions Aules'!M233="","",'Peticions Aules'!M233)</f>
        <v/>
      </c>
      <c r="N231" s="152" t="str">
        <f>IF('Peticions Aules'!N233="","",'Peticions Aules'!N233)</f>
        <v/>
      </c>
      <c r="O231" s="156" t="str">
        <f>IF('Peticions Aules'!O233="","",'Peticions Aules'!O233)</f>
        <v/>
      </c>
      <c r="Q231" s="160">
        <f t="shared" si="24"/>
        <v>0</v>
      </c>
      <c r="R231" s="154">
        <f xml:space="preserve"> IF(Q231="",0,Calculs!$C$35*Q231)</f>
        <v>0</v>
      </c>
      <c r="S231" s="160">
        <f t="shared" si="25"/>
        <v>0</v>
      </c>
      <c r="T231" s="153" t="str">
        <f t="shared" si="26"/>
        <v/>
      </c>
      <c r="U231" s="153" t="str">
        <f t="shared" si="27"/>
        <v/>
      </c>
      <c r="V231" s="154">
        <f xml:space="preserve">  IF(T231&lt;&gt;"",IF(E231="",0,SUMIF(Calculs!$B$2:$B$19,T231,Calculs!$C$2:$C$19)*E231),0)</f>
        <v>0</v>
      </c>
      <c r="W231" s="160">
        <f t="shared" si="28"/>
        <v>0</v>
      </c>
      <c r="X231" s="154" t="str">
        <f t="shared" si="31"/>
        <v/>
      </c>
      <c r="Y231" s="154">
        <f xml:space="preserve"> IF(X231="", 0,IF(E231="",0, VLOOKUP(X231,Calculs!$B$25:$C$30,2,FALSE)*E231))</f>
        <v>0</v>
      </c>
      <c r="Z231" s="160">
        <f t="shared" si="29"/>
        <v>0</v>
      </c>
      <c r="AA231" s="154">
        <f xml:space="preserve">  IF(Z231="",0,Z231*Calculs!$C$32)</f>
        <v>0</v>
      </c>
      <c r="AC231" s="154">
        <f t="shared" si="30"/>
        <v>0</v>
      </c>
    </row>
    <row r="232" spans="1:29" s="153" customFormat="1" ht="12.75" customHeight="1" x14ac:dyDescent="0.2">
      <c r="A232" s="145" t="str">
        <f>IF('Peticions Aules'!A234="","",'Peticions Aules'!A234)</f>
        <v/>
      </c>
      <c r="B232" s="145" t="str">
        <f>IF('Peticions Aules'!B234="","",'Peticions Aules'!B234)</f>
        <v/>
      </c>
      <c r="C232" s="145" t="str">
        <f>IF('Peticions Aules'!C234="","",'Peticions Aules'!C234)</f>
        <v/>
      </c>
      <c r="D232" s="146" t="str">
        <f>IF('Peticions Aules'!D234="","",'Peticions Aules'!D234)</f>
        <v/>
      </c>
      <c r="E232" s="147" t="str">
        <f>IF('Peticions Aules'!E234="","",'Peticions Aules'!E234)</f>
        <v/>
      </c>
      <c r="F232" s="148" t="str">
        <f>IF('Peticions Aules'!F234="","",'Peticions Aules'!F234)</f>
        <v/>
      </c>
      <c r="G232" s="148" t="str">
        <f>IF('Peticions Aules'!G234="","",'Peticions Aules'!G234)</f>
        <v/>
      </c>
      <c r="H232" s="148" t="str">
        <f>IF('Peticions Aules'!H234="","",'Peticions Aules'!H234)</f>
        <v/>
      </c>
      <c r="I232" s="148" t="str">
        <f>IF('Peticions Aules'!I234="","",'Peticions Aules'!I234)</f>
        <v/>
      </c>
      <c r="J232" s="149" t="str">
        <f>IF('Peticions Aules'!J234="","",'Peticions Aules'!J234)</f>
        <v/>
      </c>
      <c r="K232" s="150" t="str">
        <f>IF('Peticions Aules'!K234="","",'Peticions Aules'!K234)</f>
        <v/>
      </c>
      <c r="L232" s="151" t="str">
        <f>IF('Peticions Aules'!L234="","",'Peticions Aules'!L234)</f>
        <v/>
      </c>
      <c r="M232" s="151" t="str">
        <f>IF('Peticions Aules'!M234="","",'Peticions Aules'!M234)</f>
        <v/>
      </c>
      <c r="N232" s="152" t="str">
        <f>IF('Peticions Aules'!N234="","",'Peticions Aules'!N234)</f>
        <v/>
      </c>
      <c r="O232" s="156" t="str">
        <f>IF('Peticions Aules'!O234="","",'Peticions Aules'!O234)</f>
        <v/>
      </c>
      <c r="Q232" s="160">
        <f t="shared" si="24"/>
        <v>0</v>
      </c>
      <c r="R232" s="154">
        <f xml:space="preserve"> IF(Q232="",0,Calculs!$C$35*Q232)</f>
        <v>0</v>
      </c>
      <c r="S232" s="160">
        <f t="shared" si="25"/>
        <v>0</v>
      </c>
      <c r="T232" s="153" t="str">
        <f t="shared" si="26"/>
        <v/>
      </c>
      <c r="U232" s="153" t="str">
        <f t="shared" si="27"/>
        <v/>
      </c>
      <c r="V232" s="154">
        <f xml:space="preserve">  IF(T232&lt;&gt;"",IF(E232="",0,SUMIF(Calculs!$B$2:$B$19,T232,Calculs!$C$2:$C$19)*E232),0)</f>
        <v>0</v>
      </c>
      <c r="W232" s="160">
        <f t="shared" si="28"/>
        <v>0</v>
      </c>
      <c r="X232" s="154" t="str">
        <f t="shared" si="31"/>
        <v/>
      </c>
      <c r="Y232" s="154">
        <f xml:space="preserve"> IF(X232="", 0,IF(E232="",0, VLOOKUP(X232,Calculs!$B$25:$C$30,2,FALSE)*E232))</f>
        <v>0</v>
      </c>
      <c r="Z232" s="160">
        <f t="shared" si="29"/>
        <v>0</v>
      </c>
      <c r="AA232" s="154">
        <f xml:space="preserve">  IF(Z232="",0,Z232*Calculs!$C$32)</f>
        <v>0</v>
      </c>
      <c r="AC232" s="154">
        <f t="shared" si="30"/>
        <v>0</v>
      </c>
    </row>
    <row r="233" spans="1:29" s="153" customFormat="1" ht="12.75" customHeight="1" x14ac:dyDescent="0.2">
      <c r="A233" s="145" t="str">
        <f>IF('Peticions Aules'!A235="","",'Peticions Aules'!A235)</f>
        <v/>
      </c>
      <c r="B233" s="145" t="str">
        <f>IF('Peticions Aules'!B235="","",'Peticions Aules'!B235)</f>
        <v/>
      </c>
      <c r="C233" s="145" t="str">
        <f>IF('Peticions Aules'!C235="","",'Peticions Aules'!C235)</f>
        <v/>
      </c>
      <c r="D233" s="146" t="str">
        <f>IF('Peticions Aules'!D235="","",'Peticions Aules'!D235)</f>
        <v/>
      </c>
      <c r="E233" s="147" t="str">
        <f>IF('Peticions Aules'!E235="","",'Peticions Aules'!E235)</f>
        <v/>
      </c>
      <c r="F233" s="148" t="str">
        <f>IF('Peticions Aules'!F235="","",'Peticions Aules'!F235)</f>
        <v/>
      </c>
      <c r="G233" s="148" t="str">
        <f>IF('Peticions Aules'!G235="","",'Peticions Aules'!G235)</f>
        <v/>
      </c>
      <c r="H233" s="148" t="str">
        <f>IF('Peticions Aules'!H235="","",'Peticions Aules'!H235)</f>
        <v/>
      </c>
      <c r="I233" s="148" t="str">
        <f>IF('Peticions Aules'!I235="","",'Peticions Aules'!I235)</f>
        <v/>
      </c>
      <c r="J233" s="149" t="str">
        <f>IF('Peticions Aules'!J235="","",'Peticions Aules'!J235)</f>
        <v/>
      </c>
      <c r="K233" s="150" t="str">
        <f>IF('Peticions Aules'!K235="","",'Peticions Aules'!K235)</f>
        <v/>
      </c>
      <c r="L233" s="151" t="str">
        <f>IF('Peticions Aules'!L235="","",'Peticions Aules'!L235)</f>
        <v/>
      </c>
      <c r="M233" s="151" t="str">
        <f>IF('Peticions Aules'!M235="","",'Peticions Aules'!M235)</f>
        <v/>
      </c>
      <c r="N233" s="152" t="str">
        <f>IF('Peticions Aules'!N235="","",'Peticions Aules'!N235)</f>
        <v/>
      </c>
      <c r="O233" s="156" t="str">
        <f>IF('Peticions Aules'!O235="","",'Peticions Aules'!O235)</f>
        <v/>
      </c>
      <c r="Q233" s="160">
        <f t="shared" si="24"/>
        <v>0</v>
      </c>
      <c r="R233" s="154">
        <f xml:space="preserve"> IF(Q233="",0,Calculs!$C$35*Q233)</f>
        <v>0</v>
      </c>
      <c r="S233" s="160">
        <f t="shared" si="25"/>
        <v>0</v>
      </c>
      <c r="T233" s="153" t="str">
        <f t="shared" si="26"/>
        <v/>
      </c>
      <c r="U233" s="153" t="str">
        <f t="shared" si="27"/>
        <v/>
      </c>
      <c r="V233" s="154">
        <f xml:space="preserve">  IF(T233&lt;&gt;"",IF(E233="",0,SUMIF(Calculs!$B$2:$B$19,T233,Calculs!$C$2:$C$19)*E233),0)</f>
        <v>0</v>
      </c>
      <c r="W233" s="160">
        <f t="shared" si="28"/>
        <v>0</v>
      </c>
      <c r="X233" s="154" t="str">
        <f t="shared" si="31"/>
        <v/>
      </c>
      <c r="Y233" s="154">
        <f xml:space="preserve"> IF(X233="", 0,IF(E233="",0, VLOOKUP(X233,Calculs!$B$25:$C$30,2,FALSE)*E233))</f>
        <v>0</v>
      </c>
      <c r="Z233" s="160">
        <f t="shared" si="29"/>
        <v>0</v>
      </c>
      <c r="AA233" s="154">
        <f xml:space="preserve">  IF(Z233="",0,Z233*Calculs!$C$32)</f>
        <v>0</v>
      </c>
      <c r="AC233" s="154">
        <f t="shared" si="30"/>
        <v>0</v>
      </c>
    </row>
    <row r="234" spans="1:29" s="153" customFormat="1" ht="12.75" customHeight="1" x14ac:dyDescent="0.2">
      <c r="A234" s="145" t="str">
        <f>IF('Peticions Aules'!A236="","",'Peticions Aules'!A236)</f>
        <v/>
      </c>
      <c r="B234" s="145" t="str">
        <f>IF('Peticions Aules'!B236="","",'Peticions Aules'!B236)</f>
        <v/>
      </c>
      <c r="C234" s="145" t="str">
        <f>IF('Peticions Aules'!C236="","",'Peticions Aules'!C236)</f>
        <v/>
      </c>
      <c r="D234" s="146" t="str">
        <f>IF('Peticions Aules'!D236="","",'Peticions Aules'!D236)</f>
        <v/>
      </c>
      <c r="E234" s="147" t="str">
        <f>IF('Peticions Aules'!E236="","",'Peticions Aules'!E236)</f>
        <v/>
      </c>
      <c r="F234" s="148" t="str">
        <f>IF('Peticions Aules'!F236="","",'Peticions Aules'!F236)</f>
        <v/>
      </c>
      <c r="G234" s="148" t="str">
        <f>IF('Peticions Aules'!G236="","",'Peticions Aules'!G236)</f>
        <v/>
      </c>
      <c r="H234" s="148" t="str">
        <f>IF('Peticions Aules'!H236="","",'Peticions Aules'!H236)</f>
        <v/>
      </c>
      <c r="I234" s="148" t="str">
        <f>IF('Peticions Aules'!I236="","",'Peticions Aules'!I236)</f>
        <v/>
      </c>
      <c r="J234" s="149" t="str">
        <f>IF('Peticions Aules'!J236="","",'Peticions Aules'!J236)</f>
        <v/>
      </c>
      <c r="K234" s="150" t="str">
        <f>IF('Peticions Aules'!K236="","",'Peticions Aules'!K236)</f>
        <v/>
      </c>
      <c r="L234" s="151" t="str">
        <f>IF('Peticions Aules'!L236="","",'Peticions Aules'!L236)</f>
        <v/>
      </c>
      <c r="M234" s="151" t="str">
        <f>IF('Peticions Aules'!M236="","",'Peticions Aules'!M236)</f>
        <v/>
      </c>
      <c r="N234" s="152" t="str">
        <f>IF('Peticions Aules'!N236="","",'Peticions Aules'!N236)</f>
        <v/>
      </c>
      <c r="O234" s="156" t="str">
        <f>IF('Peticions Aules'!O236="","",'Peticions Aules'!O236)</f>
        <v/>
      </c>
      <c r="Q234" s="160">
        <f t="shared" si="24"/>
        <v>0</v>
      </c>
      <c r="R234" s="154">
        <f xml:space="preserve"> IF(Q234="",0,Calculs!$C$35*Q234)</f>
        <v>0</v>
      </c>
      <c r="S234" s="160">
        <f t="shared" si="25"/>
        <v>0</v>
      </c>
      <c r="T234" s="153" t="str">
        <f t="shared" si="26"/>
        <v/>
      </c>
      <c r="U234" s="153" t="str">
        <f t="shared" si="27"/>
        <v/>
      </c>
      <c r="V234" s="154">
        <f xml:space="preserve">  IF(T234&lt;&gt;"",IF(E234="",0,SUMIF(Calculs!$B$2:$B$19,T234,Calculs!$C$2:$C$19)*E234),0)</f>
        <v>0</v>
      </c>
      <c r="W234" s="160">
        <f t="shared" si="28"/>
        <v>0</v>
      </c>
      <c r="X234" s="154" t="str">
        <f t="shared" si="31"/>
        <v/>
      </c>
      <c r="Y234" s="154">
        <f xml:space="preserve"> IF(X234="", 0,IF(E234="",0, VLOOKUP(X234,Calculs!$B$25:$C$30,2,FALSE)*E234))</f>
        <v>0</v>
      </c>
      <c r="Z234" s="160">
        <f t="shared" si="29"/>
        <v>0</v>
      </c>
      <c r="AA234" s="154">
        <f xml:space="preserve">  IF(Z234="",0,Z234*Calculs!$C$32)</f>
        <v>0</v>
      </c>
      <c r="AC234" s="154">
        <f t="shared" si="30"/>
        <v>0</v>
      </c>
    </row>
    <row r="235" spans="1:29" s="153" customFormat="1" ht="12.75" customHeight="1" x14ac:dyDescent="0.2">
      <c r="A235" s="145" t="str">
        <f>IF('Peticions Aules'!A237="","",'Peticions Aules'!A237)</f>
        <v/>
      </c>
      <c r="B235" s="145" t="str">
        <f>IF('Peticions Aules'!B237="","",'Peticions Aules'!B237)</f>
        <v/>
      </c>
      <c r="C235" s="145" t="str">
        <f>IF('Peticions Aules'!C237="","",'Peticions Aules'!C237)</f>
        <v/>
      </c>
      <c r="D235" s="146" t="str">
        <f>IF('Peticions Aules'!D237="","",'Peticions Aules'!D237)</f>
        <v/>
      </c>
      <c r="E235" s="147" t="str">
        <f>IF('Peticions Aules'!E237="","",'Peticions Aules'!E237)</f>
        <v/>
      </c>
      <c r="F235" s="148" t="str">
        <f>IF('Peticions Aules'!F237="","",'Peticions Aules'!F237)</f>
        <v/>
      </c>
      <c r="G235" s="148" t="str">
        <f>IF('Peticions Aules'!G237="","",'Peticions Aules'!G237)</f>
        <v/>
      </c>
      <c r="H235" s="148" t="str">
        <f>IF('Peticions Aules'!H237="","",'Peticions Aules'!H237)</f>
        <v/>
      </c>
      <c r="I235" s="148" t="str">
        <f>IF('Peticions Aules'!I237="","",'Peticions Aules'!I237)</f>
        <v/>
      </c>
      <c r="J235" s="149" t="str">
        <f>IF('Peticions Aules'!J237="","",'Peticions Aules'!J237)</f>
        <v/>
      </c>
      <c r="K235" s="150" t="str">
        <f>IF('Peticions Aules'!K237="","",'Peticions Aules'!K237)</f>
        <v/>
      </c>
      <c r="L235" s="151" t="str">
        <f>IF('Peticions Aules'!L237="","",'Peticions Aules'!L237)</f>
        <v/>
      </c>
      <c r="M235" s="151" t="str">
        <f>IF('Peticions Aules'!M237="","",'Peticions Aules'!M237)</f>
        <v/>
      </c>
      <c r="N235" s="152" t="str">
        <f>IF('Peticions Aules'!N237="","",'Peticions Aules'!N237)</f>
        <v/>
      </c>
      <c r="O235" s="156" t="str">
        <f>IF('Peticions Aules'!O237="","",'Peticions Aules'!O237)</f>
        <v/>
      </c>
      <c r="Q235" s="160">
        <f t="shared" si="24"/>
        <v>0</v>
      </c>
      <c r="R235" s="154">
        <f xml:space="preserve"> IF(Q235="",0,Calculs!$C$35*Q235)</f>
        <v>0</v>
      </c>
      <c r="S235" s="160">
        <f t="shared" si="25"/>
        <v>0</v>
      </c>
      <c r="T235" s="153" t="str">
        <f t="shared" si="26"/>
        <v/>
      </c>
      <c r="U235" s="153" t="str">
        <f t="shared" si="27"/>
        <v/>
      </c>
      <c r="V235" s="154">
        <f xml:space="preserve">  IF(T235&lt;&gt;"",IF(E235="",0,SUMIF(Calculs!$B$2:$B$19,T235,Calculs!$C$2:$C$19)*E235),0)</f>
        <v>0</v>
      </c>
      <c r="W235" s="160">
        <f t="shared" si="28"/>
        <v>0</v>
      </c>
      <c r="X235" s="154" t="str">
        <f t="shared" si="31"/>
        <v/>
      </c>
      <c r="Y235" s="154">
        <f xml:space="preserve"> IF(X235="", 0,IF(E235="",0, VLOOKUP(X235,Calculs!$B$25:$C$30,2,FALSE)*E235))</f>
        <v>0</v>
      </c>
      <c r="Z235" s="160">
        <f t="shared" si="29"/>
        <v>0</v>
      </c>
      <c r="AA235" s="154">
        <f xml:space="preserve">  IF(Z235="",0,Z235*Calculs!$C$32)</f>
        <v>0</v>
      </c>
      <c r="AC235" s="154">
        <f t="shared" si="30"/>
        <v>0</v>
      </c>
    </row>
    <row r="236" spans="1:29" s="153" customFormat="1" ht="12.75" customHeight="1" x14ac:dyDescent="0.2">
      <c r="A236" s="145" t="str">
        <f>IF('Peticions Aules'!A238="","",'Peticions Aules'!A238)</f>
        <v/>
      </c>
      <c r="B236" s="145" t="str">
        <f>IF('Peticions Aules'!B238="","",'Peticions Aules'!B238)</f>
        <v/>
      </c>
      <c r="C236" s="145" t="str">
        <f>IF('Peticions Aules'!C238="","",'Peticions Aules'!C238)</f>
        <v/>
      </c>
      <c r="D236" s="146" t="str">
        <f>IF('Peticions Aules'!D238="","",'Peticions Aules'!D238)</f>
        <v/>
      </c>
      <c r="E236" s="147" t="str">
        <f>IF('Peticions Aules'!E238="","",'Peticions Aules'!E238)</f>
        <v/>
      </c>
      <c r="F236" s="148" t="str">
        <f>IF('Peticions Aules'!F238="","",'Peticions Aules'!F238)</f>
        <v/>
      </c>
      <c r="G236" s="148" t="str">
        <f>IF('Peticions Aules'!G238="","",'Peticions Aules'!G238)</f>
        <v/>
      </c>
      <c r="H236" s="148" t="str">
        <f>IF('Peticions Aules'!H238="","",'Peticions Aules'!H238)</f>
        <v/>
      </c>
      <c r="I236" s="148" t="str">
        <f>IF('Peticions Aules'!I238="","",'Peticions Aules'!I238)</f>
        <v/>
      </c>
      <c r="J236" s="149" t="str">
        <f>IF('Peticions Aules'!J238="","",'Peticions Aules'!J238)</f>
        <v/>
      </c>
      <c r="K236" s="150" t="str">
        <f>IF('Peticions Aules'!K238="","",'Peticions Aules'!K238)</f>
        <v/>
      </c>
      <c r="L236" s="151" t="str">
        <f>IF('Peticions Aules'!L238="","",'Peticions Aules'!L238)</f>
        <v/>
      </c>
      <c r="M236" s="151" t="str">
        <f>IF('Peticions Aules'!M238="","",'Peticions Aules'!M238)</f>
        <v/>
      </c>
      <c r="N236" s="152" t="str">
        <f>IF('Peticions Aules'!N238="","",'Peticions Aules'!N238)</f>
        <v/>
      </c>
      <c r="O236" s="156" t="str">
        <f>IF('Peticions Aules'!O238="","",'Peticions Aules'!O238)</f>
        <v/>
      </c>
      <c r="Q236" s="160">
        <f t="shared" si="24"/>
        <v>0</v>
      </c>
      <c r="R236" s="154">
        <f xml:space="preserve"> IF(Q236="",0,Calculs!$C$35*Q236)</f>
        <v>0</v>
      </c>
      <c r="S236" s="160">
        <f t="shared" si="25"/>
        <v>0</v>
      </c>
      <c r="T236" s="153" t="str">
        <f t="shared" si="26"/>
        <v/>
      </c>
      <c r="U236" s="153" t="str">
        <f t="shared" si="27"/>
        <v/>
      </c>
      <c r="V236" s="154">
        <f xml:space="preserve">  IF(T236&lt;&gt;"",IF(E236="",0,SUMIF(Calculs!$B$2:$B$19,T236,Calculs!$C$2:$C$19)*E236),0)</f>
        <v>0</v>
      </c>
      <c r="W236" s="160">
        <f t="shared" si="28"/>
        <v>0</v>
      </c>
      <c r="X236" s="154" t="str">
        <f t="shared" si="31"/>
        <v/>
      </c>
      <c r="Y236" s="154">
        <f xml:space="preserve"> IF(X236="", 0,IF(E236="",0, VLOOKUP(X236,Calculs!$B$25:$C$30,2,FALSE)*E236))</f>
        <v>0</v>
      </c>
      <c r="Z236" s="160">
        <f t="shared" si="29"/>
        <v>0</v>
      </c>
      <c r="AA236" s="154">
        <f xml:space="preserve">  IF(Z236="",0,Z236*Calculs!$C$32)</f>
        <v>0</v>
      </c>
      <c r="AC236" s="154">
        <f t="shared" si="30"/>
        <v>0</v>
      </c>
    </row>
    <row r="237" spans="1:29" s="153" customFormat="1" ht="12.75" customHeight="1" x14ac:dyDescent="0.2">
      <c r="A237" s="145" t="str">
        <f>IF('Peticions Aules'!A239="","",'Peticions Aules'!A239)</f>
        <v/>
      </c>
      <c r="B237" s="145" t="str">
        <f>IF('Peticions Aules'!B239="","",'Peticions Aules'!B239)</f>
        <v/>
      </c>
      <c r="C237" s="145" t="str">
        <f>IF('Peticions Aules'!C239="","",'Peticions Aules'!C239)</f>
        <v/>
      </c>
      <c r="D237" s="146" t="str">
        <f>IF('Peticions Aules'!D239="","",'Peticions Aules'!D239)</f>
        <v/>
      </c>
      <c r="E237" s="147" t="str">
        <f>IF('Peticions Aules'!E239="","",'Peticions Aules'!E239)</f>
        <v/>
      </c>
      <c r="F237" s="148" t="str">
        <f>IF('Peticions Aules'!F239="","",'Peticions Aules'!F239)</f>
        <v/>
      </c>
      <c r="G237" s="148" t="str">
        <f>IF('Peticions Aules'!G239="","",'Peticions Aules'!G239)</f>
        <v/>
      </c>
      <c r="H237" s="148" t="str">
        <f>IF('Peticions Aules'!H239="","",'Peticions Aules'!H239)</f>
        <v/>
      </c>
      <c r="I237" s="148" t="str">
        <f>IF('Peticions Aules'!I239="","",'Peticions Aules'!I239)</f>
        <v/>
      </c>
      <c r="J237" s="149" t="str">
        <f>IF('Peticions Aules'!J239="","",'Peticions Aules'!J239)</f>
        <v/>
      </c>
      <c r="K237" s="150" t="str">
        <f>IF('Peticions Aules'!K239="","",'Peticions Aules'!K239)</f>
        <v/>
      </c>
      <c r="L237" s="151" t="str">
        <f>IF('Peticions Aules'!L239="","",'Peticions Aules'!L239)</f>
        <v/>
      </c>
      <c r="M237" s="151" t="str">
        <f>IF('Peticions Aules'!M239="","",'Peticions Aules'!M239)</f>
        <v/>
      </c>
      <c r="N237" s="152" t="str">
        <f>IF('Peticions Aules'!N239="","",'Peticions Aules'!N239)</f>
        <v/>
      </c>
      <c r="O237" s="156" t="str">
        <f>IF('Peticions Aules'!O239="","",'Peticions Aules'!O239)</f>
        <v/>
      </c>
      <c r="Q237" s="160">
        <f t="shared" si="24"/>
        <v>0</v>
      </c>
      <c r="R237" s="154">
        <f xml:space="preserve"> IF(Q237="",0,Calculs!$C$35*Q237)</f>
        <v>0</v>
      </c>
      <c r="S237" s="160">
        <f t="shared" si="25"/>
        <v>0</v>
      </c>
      <c r="T237" s="153" t="str">
        <f t="shared" si="26"/>
        <v/>
      </c>
      <c r="U237" s="153" t="str">
        <f t="shared" si="27"/>
        <v/>
      </c>
      <c r="V237" s="154">
        <f xml:space="preserve">  IF(T237&lt;&gt;"",IF(E237="",0,SUMIF(Calculs!$B$2:$B$19,T237,Calculs!$C$2:$C$19)*E237),0)</f>
        <v>0</v>
      </c>
      <c r="W237" s="160">
        <f t="shared" si="28"/>
        <v>0</v>
      </c>
      <c r="X237" s="154" t="str">
        <f t="shared" si="31"/>
        <v/>
      </c>
      <c r="Y237" s="154">
        <f xml:space="preserve"> IF(X237="", 0,IF(E237="",0, VLOOKUP(X237,Calculs!$B$25:$C$30,2,FALSE)*E237))</f>
        <v>0</v>
      </c>
      <c r="Z237" s="160">
        <f t="shared" si="29"/>
        <v>0</v>
      </c>
      <c r="AA237" s="154">
        <f xml:space="preserve">  IF(Z237="",0,Z237*Calculs!$C$32)</f>
        <v>0</v>
      </c>
      <c r="AC237" s="154">
        <f t="shared" si="30"/>
        <v>0</v>
      </c>
    </row>
    <row r="238" spans="1:29" s="153" customFormat="1" ht="12.75" customHeight="1" x14ac:dyDescent="0.2">
      <c r="A238" s="145" t="str">
        <f>IF('Peticions Aules'!A240="","",'Peticions Aules'!A240)</f>
        <v/>
      </c>
      <c r="B238" s="145" t="str">
        <f>IF('Peticions Aules'!B240="","",'Peticions Aules'!B240)</f>
        <v/>
      </c>
      <c r="C238" s="145" t="str">
        <f>IF('Peticions Aules'!C240="","",'Peticions Aules'!C240)</f>
        <v/>
      </c>
      <c r="D238" s="146" t="str">
        <f>IF('Peticions Aules'!D240="","",'Peticions Aules'!D240)</f>
        <v/>
      </c>
      <c r="E238" s="147" t="str">
        <f>IF('Peticions Aules'!E240="","",'Peticions Aules'!E240)</f>
        <v/>
      </c>
      <c r="F238" s="148" t="str">
        <f>IF('Peticions Aules'!F240="","",'Peticions Aules'!F240)</f>
        <v/>
      </c>
      <c r="G238" s="148" t="str">
        <f>IF('Peticions Aules'!G240="","",'Peticions Aules'!G240)</f>
        <v/>
      </c>
      <c r="H238" s="148" t="str">
        <f>IF('Peticions Aules'!H240="","",'Peticions Aules'!H240)</f>
        <v/>
      </c>
      <c r="I238" s="148" t="str">
        <f>IF('Peticions Aules'!I240="","",'Peticions Aules'!I240)</f>
        <v/>
      </c>
      <c r="J238" s="149" t="str">
        <f>IF('Peticions Aules'!J240="","",'Peticions Aules'!J240)</f>
        <v/>
      </c>
      <c r="K238" s="150" t="str">
        <f>IF('Peticions Aules'!K240="","",'Peticions Aules'!K240)</f>
        <v/>
      </c>
      <c r="L238" s="151" t="str">
        <f>IF('Peticions Aules'!L240="","",'Peticions Aules'!L240)</f>
        <v/>
      </c>
      <c r="M238" s="151" t="str">
        <f>IF('Peticions Aules'!M240="","",'Peticions Aules'!M240)</f>
        <v/>
      </c>
      <c r="N238" s="152" t="str">
        <f>IF('Peticions Aules'!N240="","",'Peticions Aules'!N240)</f>
        <v/>
      </c>
      <c r="O238" s="156" t="str">
        <f>IF('Peticions Aules'!O240="","",'Peticions Aules'!O240)</f>
        <v/>
      </c>
      <c r="Q238" s="160">
        <f t="shared" si="24"/>
        <v>0</v>
      </c>
      <c r="R238" s="154">
        <f xml:space="preserve"> IF(Q238="",0,Calculs!$C$35*Q238)</f>
        <v>0</v>
      </c>
      <c r="S238" s="160">
        <f t="shared" si="25"/>
        <v>0</v>
      </c>
      <c r="T238" s="153" t="str">
        <f t="shared" si="26"/>
        <v/>
      </c>
      <c r="U238" s="153" t="str">
        <f t="shared" si="27"/>
        <v/>
      </c>
      <c r="V238" s="154">
        <f xml:space="preserve">  IF(T238&lt;&gt;"",IF(E238="",0,SUMIF(Calculs!$B$2:$B$19,T238,Calculs!$C$2:$C$19)*E238),0)</f>
        <v>0</v>
      </c>
      <c r="W238" s="160">
        <f t="shared" si="28"/>
        <v>0</v>
      </c>
      <c r="X238" s="154" t="str">
        <f t="shared" si="31"/>
        <v/>
      </c>
      <c r="Y238" s="154">
        <f xml:space="preserve"> IF(X238="", 0,IF(E238="",0, VLOOKUP(X238,Calculs!$B$25:$C$30,2,FALSE)*E238))</f>
        <v>0</v>
      </c>
      <c r="Z238" s="160">
        <f t="shared" si="29"/>
        <v>0</v>
      </c>
      <c r="AA238" s="154">
        <f xml:space="preserve">  IF(Z238="",0,Z238*Calculs!$C$32)</f>
        <v>0</v>
      </c>
      <c r="AC238" s="154">
        <f t="shared" si="30"/>
        <v>0</v>
      </c>
    </row>
    <row r="239" spans="1:29" s="153" customFormat="1" ht="12.75" customHeight="1" x14ac:dyDescent="0.2">
      <c r="A239" s="145" t="str">
        <f>IF('Peticions Aules'!A241="","",'Peticions Aules'!A241)</f>
        <v/>
      </c>
      <c r="B239" s="145" t="str">
        <f>IF('Peticions Aules'!B241="","",'Peticions Aules'!B241)</f>
        <v/>
      </c>
      <c r="C239" s="145" t="str">
        <f>IF('Peticions Aules'!C241="","",'Peticions Aules'!C241)</f>
        <v/>
      </c>
      <c r="D239" s="146" t="str">
        <f>IF('Peticions Aules'!D241="","",'Peticions Aules'!D241)</f>
        <v/>
      </c>
      <c r="E239" s="147" t="str">
        <f>IF('Peticions Aules'!E241="","",'Peticions Aules'!E241)</f>
        <v/>
      </c>
      <c r="F239" s="148" t="str">
        <f>IF('Peticions Aules'!F241="","",'Peticions Aules'!F241)</f>
        <v/>
      </c>
      <c r="G239" s="148" t="str">
        <f>IF('Peticions Aules'!G241="","",'Peticions Aules'!G241)</f>
        <v/>
      </c>
      <c r="H239" s="148" t="str">
        <f>IF('Peticions Aules'!H241="","",'Peticions Aules'!H241)</f>
        <v/>
      </c>
      <c r="I239" s="148" t="str">
        <f>IF('Peticions Aules'!I241="","",'Peticions Aules'!I241)</f>
        <v/>
      </c>
      <c r="J239" s="149" t="str">
        <f>IF('Peticions Aules'!J241="","",'Peticions Aules'!J241)</f>
        <v/>
      </c>
      <c r="K239" s="150" t="str">
        <f>IF('Peticions Aules'!K241="","",'Peticions Aules'!K241)</f>
        <v/>
      </c>
      <c r="L239" s="151" t="str">
        <f>IF('Peticions Aules'!L241="","",'Peticions Aules'!L241)</f>
        <v/>
      </c>
      <c r="M239" s="151" t="str">
        <f>IF('Peticions Aules'!M241="","",'Peticions Aules'!M241)</f>
        <v/>
      </c>
      <c r="N239" s="152" t="str">
        <f>IF('Peticions Aules'!N241="","",'Peticions Aules'!N241)</f>
        <v/>
      </c>
      <c r="O239" s="156" t="str">
        <f>IF('Peticions Aules'!O241="","",'Peticions Aules'!O241)</f>
        <v/>
      </c>
      <c r="Q239" s="160">
        <f t="shared" si="24"/>
        <v>0</v>
      </c>
      <c r="R239" s="154">
        <f xml:space="preserve"> IF(Q239="",0,Calculs!$C$35*Q239)</f>
        <v>0</v>
      </c>
      <c r="S239" s="160">
        <f t="shared" si="25"/>
        <v>0</v>
      </c>
      <c r="T239" s="153" t="str">
        <f t="shared" si="26"/>
        <v/>
      </c>
      <c r="U239" s="153" t="str">
        <f t="shared" si="27"/>
        <v/>
      </c>
      <c r="V239" s="154">
        <f xml:space="preserve">  IF(T239&lt;&gt;"",IF(E239="",0,SUMIF(Calculs!$B$2:$B$19,T239,Calculs!$C$2:$C$19)*E239),0)</f>
        <v>0</v>
      </c>
      <c r="W239" s="160">
        <f t="shared" si="28"/>
        <v>0</v>
      </c>
      <c r="X239" s="154" t="str">
        <f t="shared" si="31"/>
        <v/>
      </c>
      <c r="Y239" s="154">
        <f xml:space="preserve"> IF(X239="", 0,IF(E239="",0, VLOOKUP(X239,Calculs!$B$25:$C$30,2,FALSE)*E239))</f>
        <v>0</v>
      </c>
      <c r="Z239" s="160">
        <f t="shared" si="29"/>
        <v>0</v>
      </c>
      <c r="AA239" s="154">
        <f xml:space="preserve">  IF(Z239="",0,Z239*Calculs!$C$32)</f>
        <v>0</v>
      </c>
      <c r="AC239" s="154">
        <f t="shared" si="30"/>
        <v>0</v>
      </c>
    </row>
    <row r="240" spans="1:29" s="153" customFormat="1" ht="12.75" customHeight="1" x14ac:dyDescent="0.2">
      <c r="A240" s="145" t="str">
        <f>IF('Peticions Aules'!A242="","",'Peticions Aules'!A242)</f>
        <v/>
      </c>
      <c r="B240" s="145" t="str">
        <f>IF('Peticions Aules'!B242="","",'Peticions Aules'!B242)</f>
        <v/>
      </c>
      <c r="C240" s="145" t="str">
        <f>IF('Peticions Aules'!C242="","",'Peticions Aules'!C242)</f>
        <v/>
      </c>
      <c r="D240" s="146" t="str">
        <f>IF('Peticions Aules'!D242="","",'Peticions Aules'!D242)</f>
        <v/>
      </c>
      <c r="E240" s="147" t="str">
        <f>IF('Peticions Aules'!E242="","",'Peticions Aules'!E242)</f>
        <v/>
      </c>
      <c r="F240" s="148" t="str">
        <f>IF('Peticions Aules'!F242="","",'Peticions Aules'!F242)</f>
        <v/>
      </c>
      <c r="G240" s="148" t="str">
        <f>IF('Peticions Aules'!G242="","",'Peticions Aules'!G242)</f>
        <v/>
      </c>
      <c r="H240" s="148" t="str">
        <f>IF('Peticions Aules'!H242="","",'Peticions Aules'!H242)</f>
        <v/>
      </c>
      <c r="I240" s="148" t="str">
        <f>IF('Peticions Aules'!I242="","",'Peticions Aules'!I242)</f>
        <v/>
      </c>
      <c r="J240" s="149" t="str">
        <f>IF('Peticions Aules'!J242="","",'Peticions Aules'!J242)</f>
        <v/>
      </c>
      <c r="K240" s="150" t="str">
        <f>IF('Peticions Aules'!K242="","",'Peticions Aules'!K242)</f>
        <v/>
      </c>
      <c r="L240" s="151" t="str">
        <f>IF('Peticions Aules'!L242="","",'Peticions Aules'!L242)</f>
        <v/>
      </c>
      <c r="M240" s="151" t="str">
        <f>IF('Peticions Aules'!M242="","",'Peticions Aules'!M242)</f>
        <v/>
      </c>
      <c r="N240" s="152" t="str">
        <f>IF('Peticions Aules'!N242="","",'Peticions Aules'!N242)</f>
        <v/>
      </c>
      <c r="O240" s="156" t="str">
        <f>IF('Peticions Aules'!O242="","",'Peticions Aules'!O242)</f>
        <v/>
      </c>
      <c r="Q240" s="160">
        <f t="shared" si="24"/>
        <v>0</v>
      </c>
      <c r="R240" s="154">
        <f xml:space="preserve"> IF(Q240="",0,Calculs!$C$35*Q240)</f>
        <v>0</v>
      </c>
      <c r="S240" s="160">
        <f t="shared" si="25"/>
        <v>0</v>
      </c>
      <c r="T240" s="153" t="str">
        <f t="shared" si="26"/>
        <v/>
      </c>
      <c r="U240" s="153" t="str">
        <f t="shared" si="27"/>
        <v/>
      </c>
      <c r="V240" s="154">
        <f xml:space="preserve">  IF(T240&lt;&gt;"",IF(E240="",0,SUMIF(Calculs!$B$2:$B$19,T240,Calculs!$C$2:$C$19)*E240),0)</f>
        <v>0</v>
      </c>
      <c r="W240" s="160">
        <f t="shared" si="28"/>
        <v>0</v>
      </c>
      <c r="X240" s="154" t="str">
        <f t="shared" si="31"/>
        <v/>
      </c>
      <c r="Y240" s="154">
        <f xml:space="preserve"> IF(X240="", 0,IF(E240="",0, VLOOKUP(X240,Calculs!$B$25:$C$30,2,FALSE)*E240))</f>
        <v>0</v>
      </c>
      <c r="Z240" s="160">
        <f t="shared" si="29"/>
        <v>0</v>
      </c>
      <c r="AA240" s="154">
        <f xml:space="preserve">  IF(Z240="",0,Z240*Calculs!$C$32)</f>
        <v>0</v>
      </c>
      <c r="AC240" s="154">
        <f t="shared" si="30"/>
        <v>0</v>
      </c>
    </row>
    <row r="241" spans="1:29" s="153" customFormat="1" ht="12.75" customHeight="1" x14ac:dyDescent="0.2">
      <c r="A241" s="145" t="str">
        <f>IF('Peticions Aules'!A243="","",'Peticions Aules'!A243)</f>
        <v/>
      </c>
      <c r="B241" s="145" t="str">
        <f>IF('Peticions Aules'!B243="","",'Peticions Aules'!B243)</f>
        <v/>
      </c>
      <c r="C241" s="145" t="str">
        <f>IF('Peticions Aules'!C243="","",'Peticions Aules'!C243)</f>
        <v/>
      </c>
      <c r="D241" s="146" t="str">
        <f>IF('Peticions Aules'!D243="","",'Peticions Aules'!D243)</f>
        <v/>
      </c>
      <c r="E241" s="147" t="str">
        <f>IF('Peticions Aules'!E243="","",'Peticions Aules'!E243)</f>
        <v/>
      </c>
      <c r="F241" s="148" t="str">
        <f>IF('Peticions Aules'!F243="","",'Peticions Aules'!F243)</f>
        <v/>
      </c>
      <c r="G241" s="148" t="str">
        <f>IF('Peticions Aules'!G243="","",'Peticions Aules'!G243)</f>
        <v/>
      </c>
      <c r="H241" s="148" t="str">
        <f>IF('Peticions Aules'!H243="","",'Peticions Aules'!H243)</f>
        <v/>
      </c>
      <c r="I241" s="148" t="str">
        <f>IF('Peticions Aules'!I243="","",'Peticions Aules'!I243)</f>
        <v/>
      </c>
      <c r="J241" s="149" t="str">
        <f>IF('Peticions Aules'!J243="","",'Peticions Aules'!J243)</f>
        <v/>
      </c>
      <c r="K241" s="150" t="str">
        <f>IF('Peticions Aules'!K243="","",'Peticions Aules'!K243)</f>
        <v/>
      </c>
      <c r="L241" s="151" t="str">
        <f>IF('Peticions Aules'!L243="","",'Peticions Aules'!L243)</f>
        <v/>
      </c>
      <c r="M241" s="151" t="str">
        <f>IF('Peticions Aules'!M243="","",'Peticions Aules'!M243)</f>
        <v/>
      </c>
      <c r="N241" s="152" t="str">
        <f>IF('Peticions Aules'!N243="","",'Peticions Aules'!N243)</f>
        <v/>
      </c>
      <c r="O241" s="156" t="str">
        <f>IF('Peticions Aules'!O243="","",'Peticions Aules'!O243)</f>
        <v/>
      </c>
      <c r="Q241" s="160">
        <f t="shared" si="24"/>
        <v>0</v>
      </c>
      <c r="R241" s="154">
        <f xml:space="preserve"> IF(Q241="",0,Calculs!$C$35*Q241)</f>
        <v>0</v>
      </c>
      <c r="S241" s="160">
        <f t="shared" si="25"/>
        <v>0</v>
      </c>
      <c r="T241" s="153" t="str">
        <f t="shared" si="26"/>
        <v/>
      </c>
      <c r="U241" s="153" t="str">
        <f t="shared" si="27"/>
        <v/>
      </c>
      <c r="V241" s="154">
        <f xml:space="preserve">  IF(T241&lt;&gt;"",IF(E241="",0,SUMIF(Calculs!$B$2:$B$19,T241,Calculs!$C$2:$C$19)*E241),0)</f>
        <v>0</v>
      </c>
      <c r="W241" s="160">
        <f t="shared" si="28"/>
        <v>0</v>
      </c>
      <c r="X241" s="154" t="str">
        <f t="shared" si="31"/>
        <v/>
      </c>
      <c r="Y241" s="154">
        <f xml:space="preserve"> IF(X241="", 0,IF(E241="",0, VLOOKUP(X241,Calculs!$B$25:$C$30,2,FALSE)*E241))</f>
        <v>0</v>
      </c>
      <c r="Z241" s="160">
        <f t="shared" si="29"/>
        <v>0</v>
      </c>
      <c r="AA241" s="154">
        <f xml:space="preserve">  IF(Z241="",0,Z241*Calculs!$C$32)</f>
        <v>0</v>
      </c>
      <c r="AC241" s="154">
        <f t="shared" si="30"/>
        <v>0</v>
      </c>
    </row>
    <row r="242" spans="1:29" s="153" customFormat="1" ht="12.75" customHeight="1" x14ac:dyDescent="0.2">
      <c r="A242" s="145" t="str">
        <f>IF('Peticions Aules'!A244="","",'Peticions Aules'!A244)</f>
        <v/>
      </c>
      <c r="B242" s="145" t="str">
        <f>IF('Peticions Aules'!B244="","",'Peticions Aules'!B244)</f>
        <v/>
      </c>
      <c r="C242" s="145" t="str">
        <f>IF('Peticions Aules'!C244="","",'Peticions Aules'!C244)</f>
        <v/>
      </c>
      <c r="D242" s="146" t="str">
        <f>IF('Peticions Aules'!D244="","",'Peticions Aules'!D244)</f>
        <v/>
      </c>
      <c r="E242" s="147" t="str">
        <f>IF('Peticions Aules'!E244="","",'Peticions Aules'!E244)</f>
        <v/>
      </c>
      <c r="F242" s="148" t="str">
        <f>IF('Peticions Aules'!F244="","",'Peticions Aules'!F244)</f>
        <v/>
      </c>
      <c r="G242" s="148" t="str">
        <f>IF('Peticions Aules'!G244="","",'Peticions Aules'!G244)</f>
        <v/>
      </c>
      <c r="H242" s="148" t="str">
        <f>IF('Peticions Aules'!H244="","",'Peticions Aules'!H244)</f>
        <v/>
      </c>
      <c r="I242" s="148" t="str">
        <f>IF('Peticions Aules'!I244="","",'Peticions Aules'!I244)</f>
        <v/>
      </c>
      <c r="J242" s="149" t="str">
        <f>IF('Peticions Aules'!J244="","",'Peticions Aules'!J244)</f>
        <v/>
      </c>
      <c r="K242" s="150" t="str">
        <f>IF('Peticions Aules'!K244="","",'Peticions Aules'!K244)</f>
        <v/>
      </c>
      <c r="L242" s="151" t="str">
        <f>IF('Peticions Aules'!L244="","",'Peticions Aules'!L244)</f>
        <v/>
      </c>
      <c r="M242" s="151" t="str">
        <f>IF('Peticions Aules'!M244="","",'Peticions Aules'!M244)</f>
        <v/>
      </c>
      <c r="N242" s="152" t="str">
        <f>IF('Peticions Aules'!N244="","",'Peticions Aules'!N244)</f>
        <v/>
      </c>
      <c r="O242" s="156" t="str">
        <f>IF('Peticions Aules'!O244="","",'Peticions Aules'!O244)</f>
        <v/>
      </c>
      <c r="Q242" s="160">
        <f t="shared" si="24"/>
        <v>0</v>
      </c>
      <c r="R242" s="154">
        <f xml:space="preserve"> IF(Q242="",0,Calculs!$C$35*Q242)</f>
        <v>0</v>
      </c>
      <c r="S242" s="160">
        <f t="shared" si="25"/>
        <v>0</v>
      </c>
      <c r="T242" s="153" t="str">
        <f t="shared" si="26"/>
        <v/>
      </c>
      <c r="U242" s="153" t="str">
        <f t="shared" si="27"/>
        <v/>
      </c>
      <c r="V242" s="154">
        <f xml:space="preserve">  IF(T242&lt;&gt;"",IF(E242="",0,SUMIF(Calculs!$B$2:$B$19,T242,Calculs!$C$2:$C$19)*E242),0)</f>
        <v>0</v>
      </c>
      <c r="W242" s="160">
        <f t="shared" si="28"/>
        <v>0</v>
      </c>
      <c r="X242" s="154" t="str">
        <f t="shared" si="31"/>
        <v/>
      </c>
      <c r="Y242" s="154">
        <f xml:space="preserve"> IF(X242="", 0,IF(E242="",0, VLOOKUP(X242,Calculs!$B$25:$C$30,2,FALSE)*E242))</f>
        <v>0</v>
      </c>
      <c r="Z242" s="160">
        <f t="shared" si="29"/>
        <v>0</v>
      </c>
      <c r="AA242" s="154">
        <f xml:space="preserve">  IF(Z242="",0,Z242*Calculs!$C$32)</f>
        <v>0</v>
      </c>
      <c r="AC242" s="154">
        <f t="shared" si="30"/>
        <v>0</v>
      </c>
    </row>
    <row r="243" spans="1:29" s="153" customFormat="1" ht="12.75" customHeight="1" x14ac:dyDescent="0.2">
      <c r="A243" s="145" t="str">
        <f>IF('Peticions Aules'!A245="","",'Peticions Aules'!A245)</f>
        <v/>
      </c>
      <c r="B243" s="145" t="str">
        <f>IF('Peticions Aules'!B245="","",'Peticions Aules'!B245)</f>
        <v/>
      </c>
      <c r="C243" s="145" t="str">
        <f>IF('Peticions Aules'!C245="","",'Peticions Aules'!C245)</f>
        <v/>
      </c>
      <c r="D243" s="146" t="str">
        <f>IF('Peticions Aules'!D245="","",'Peticions Aules'!D245)</f>
        <v/>
      </c>
      <c r="E243" s="147" t="str">
        <f>IF('Peticions Aules'!E245="","",'Peticions Aules'!E245)</f>
        <v/>
      </c>
      <c r="F243" s="148" t="str">
        <f>IF('Peticions Aules'!F245="","",'Peticions Aules'!F245)</f>
        <v/>
      </c>
      <c r="G243" s="148" t="str">
        <f>IF('Peticions Aules'!G245="","",'Peticions Aules'!G245)</f>
        <v/>
      </c>
      <c r="H243" s="148" t="str">
        <f>IF('Peticions Aules'!H245="","",'Peticions Aules'!H245)</f>
        <v/>
      </c>
      <c r="I243" s="148" t="str">
        <f>IF('Peticions Aules'!I245="","",'Peticions Aules'!I245)</f>
        <v/>
      </c>
      <c r="J243" s="149" t="str">
        <f>IF('Peticions Aules'!J245="","",'Peticions Aules'!J245)</f>
        <v/>
      </c>
      <c r="K243" s="150" t="str">
        <f>IF('Peticions Aules'!K245="","",'Peticions Aules'!K245)</f>
        <v/>
      </c>
      <c r="L243" s="151" t="str">
        <f>IF('Peticions Aules'!L245="","",'Peticions Aules'!L245)</f>
        <v/>
      </c>
      <c r="M243" s="151" t="str">
        <f>IF('Peticions Aules'!M245="","",'Peticions Aules'!M245)</f>
        <v/>
      </c>
      <c r="N243" s="152" t="str">
        <f>IF('Peticions Aules'!N245="","",'Peticions Aules'!N245)</f>
        <v/>
      </c>
      <c r="O243" s="156" t="str">
        <f>IF('Peticions Aules'!O245="","",'Peticions Aules'!O245)</f>
        <v/>
      </c>
      <c r="Q243" s="160">
        <f t="shared" si="24"/>
        <v>0</v>
      </c>
      <c r="R243" s="154">
        <f xml:space="preserve"> IF(Q243="",0,Calculs!$C$35*Q243)</f>
        <v>0</v>
      </c>
      <c r="S243" s="160">
        <f t="shared" si="25"/>
        <v>0</v>
      </c>
      <c r="T243" s="153" t="str">
        <f t="shared" si="26"/>
        <v/>
      </c>
      <c r="U243" s="153" t="str">
        <f t="shared" si="27"/>
        <v/>
      </c>
      <c r="V243" s="154">
        <f xml:space="preserve">  IF(T243&lt;&gt;"",IF(E243="",0,SUMIF(Calculs!$B$2:$B$19,T243,Calculs!$C$2:$C$19)*E243),0)</f>
        <v>0</v>
      </c>
      <c r="W243" s="160">
        <f t="shared" si="28"/>
        <v>0</v>
      </c>
      <c r="X243" s="154" t="str">
        <f t="shared" si="31"/>
        <v/>
      </c>
      <c r="Y243" s="154">
        <f xml:space="preserve"> IF(X243="", 0,IF(E243="",0, VLOOKUP(X243,Calculs!$B$25:$C$30,2,FALSE)*E243))</f>
        <v>0</v>
      </c>
      <c r="Z243" s="160">
        <f t="shared" si="29"/>
        <v>0</v>
      </c>
      <c r="AA243" s="154">
        <f xml:space="preserve">  IF(Z243="",0,Z243*Calculs!$C$32)</f>
        <v>0</v>
      </c>
      <c r="AC243" s="154">
        <f t="shared" si="30"/>
        <v>0</v>
      </c>
    </row>
    <row r="244" spans="1:29" s="153" customFormat="1" ht="12.75" customHeight="1" x14ac:dyDescent="0.2">
      <c r="A244" s="145" t="str">
        <f>IF('Peticions Aules'!A246="","",'Peticions Aules'!A246)</f>
        <v/>
      </c>
      <c r="B244" s="145" t="str">
        <f>IF('Peticions Aules'!B246="","",'Peticions Aules'!B246)</f>
        <v/>
      </c>
      <c r="C244" s="145" t="str">
        <f>IF('Peticions Aules'!C246="","",'Peticions Aules'!C246)</f>
        <v/>
      </c>
      <c r="D244" s="146" t="str">
        <f>IF('Peticions Aules'!D246="","",'Peticions Aules'!D246)</f>
        <v/>
      </c>
      <c r="E244" s="147" t="str">
        <f>IF('Peticions Aules'!E246="","",'Peticions Aules'!E246)</f>
        <v/>
      </c>
      <c r="F244" s="148" t="str">
        <f>IF('Peticions Aules'!F246="","",'Peticions Aules'!F246)</f>
        <v/>
      </c>
      <c r="G244" s="148" t="str">
        <f>IF('Peticions Aules'!G246="","",'Peticions Aules'!G246)</f>
        <v/>
      </c>
      <c r="H244" s="148" t="str">
        <f>IF('Peticions Aules'!H246="","",'Peticions Aules'!H246)</f>
        <v/>
      </c>
      <c r="I244" s="148" t="str">
        <f>IF('Peticions Aules'!I246="","",'Peticions Aules'!I246)</f>
        <v/>
      </c>
      <c r="J244" s="149" t="str">
        <f>IF('Peticions Aules'!J246="","",'Peticions Aules'!J246)</f>
        <v/>
      </c>
      <c r="K244" s="150" t="str">
        <f>IF('Peticions Aules'!K246="","",'Peticions Aules'!K246)</f>
        <v/>
      </c>
      <c r="L244" s="151" t="str">
        <f>IF('Peticions Aules'!L246="","",'Peticions Aules'!L246)</f>
        <v/>
      </c>
      <c r="M244" s="151" t="str">
        <f>IF('Peticions Aules'!M246="","",'Peticions Aules'!M246)</f>
        <v/>
      </c>
      <c r="N244" s="152" t="str">
        <f>IF('Peticions Aules'!N246="","",'Peticions Aules'!N246)</f>
        <v/>
      </c>
      <c r="O244" s="156" t="str">
        <f>IF('Peticions Aules'!O246="","",'Peticions Aules'!O246)</f>
        <v/>
      </c>
      <c r="Q244" s="160">
        <f t="shared" si="24"/>
        <v>0</v>
      </c>
      <c r="R244" s="154">
        <f xml:space="preserve"> IF(Q244="",0,Calculs!$C$35*Q244)</f>
        <v>0</v>
      </c>
      <c r="S244" s="160">
        <f t="shared" si="25"/>
        <v>0</v>
      </c>
      <c r="T244" s="153" t="str">
        <f t="shared" si="26"/>
        <v/>
      </c>
      <c r="U244" s="153" t="str">
        <f t="shared" si="27"/>
        <v/>
      </c>
      <c r="V244" s="154">
        <f xml:space="preserve">  IF(T244&lt;&gt;"",IF(E244="",0,SUMIF(Calculs!$B$2:$B$19,T244,Calculs!$C$2:$C$19)*E244),0)</f>
        <v>0</v>
      </c>
      <c r="W244" s="160">
        <f t="shared" si="28"/>
        <v>0</v>
      </c>
      <c r="X244" s="154" t="str">
        <f t="shared" si="31"/>
        <v/>
      </c>
      <c r="Y244" s="154">
        <f xml:space="preserve"> IF(X244="", 0,IF(E244="",0, VLOOKUP(X244,Calculs!$B$25:$C$30,2,FALSE)*E244))</f>
        <v>0</v>
      </c>
      <c r="Z244" s="160">
        <f t="shared" si="29"/>
        <v>0</v>
      </c>
      <c r="AA244" s="154">
        <f xml:space="preserve">  IF(Z244="",0,Z244*Calculs!$C$32)</f>
        <v>0</v>
      </c>
      <c r="AC244" s="154">
        <f t="shared" si="30"/>
        <v>0</v>
      </c>
    </row>
    <row r="245" spans="1:29" s="153" customFormat="1" ht="12.75" customHeight="1" x14ac:dyDescent="0.2">
      <c r="A245" s="145" t="str">
        <f>IF('Peticions Aules'!A247="","",'Peticions Aules'!A247)</f>
        <v/>
      </c>
      <c r="B245" s="145" t="str">
        <f>IF('Peticions Aules'!B247="","",'Peticions Aules'!B247)</f>
        <v/>
      </c>
      <c r="C245" s="145" t="str">
        <f>IF('Peticions Aules'!C247="","",'Peticions Aules'!C247)</f>
        <v/>
      </c>
      <c r="D245" s="146" t="str">
        <f>IF('Peticions Aules'!D247="","",'Peticions Aules'!D247)</f>
        <v/>
      </c>
      <c r="E245" s="147" t="str">
        <f>IF('Peticions Aules'!E247="","",'Peticions Aules'!E247)</f>
        <v/>
      </c>
      <c r="F245" s="148" t="str">
        <f>IF('Peticions Aules'!F247="","",'Peticions Aules'!F247)</f>
        <v/>
      </c>
      <c r="G245" s="148" t="str">
        <f>IF('Peticions Aules'!G247="","",'Peticions Aules'!G247)</f>
        <v/>
      </c>
      <c r="H245" s="148" t="str">
        <f>IF('Peticions Aules'!H247="","",'Peticions Aules'!H247)</f>
        <v/>
      </c>
      <c r="I245" s="148" t="str">
        <f>IF('Peticions Aules'!I247="","",'Peticions Aules'!I247)</f>
        <v/>
      </c>
      <c r="J245" s="149" t="str">
        <f>IF('Peticions Aules'!J247="","",'Peticions Aules'!J247)</f>
        <v/>
      </c>
      <c r="K245" s="150" t="str">
        <f>IF('Peticions Aules'!K247="","",'Peticions Aules'!K247)</f>
        <v/>
      </c>
      <c r="L245" s="151" t="str">
        <f>IF('Peticions Aules'!L247="","",'Peticions Aules'!L247)</f>
        <v/>
      </c>
      <c r="M245" s="151" t="str">
        <f>IF('Peticions Aules'!M247="","",'Peticions Aules'!M247)</f>
        <v/>
      </c>
      <c r="N245" s="152" t="str">
        <f>IF('Peticions Aules'!N247="","",'Peticions Aules'!N247)</f>
        <v/>
      </c>
      <c r="O245" s="156" t="str">
        <f>IF('Peticions Aules'!O247="","",'Peticions Aules'!O247)</f>
        <v/>
      </c>
      <c r="Q245" s="160">
        <f t="shared" si="24"/>
        <v>0</v>
      </c>
      <c r="R245" s="154">
        <f xml:space="preserve"> IF(Q245="",0,Calculs!$C$35*Q245)</f>
        <v>0</v>
      </c>
      <c r="S245" s="160">
        <f t="shared" si="25"/>
        <v>0</v>
      </c>
      <c r="T245" s="153" t="str">
        <f t="shared" si="26"/>
        <v/>
      </c>
      <c r="U245" s="153" t="str">
        <f t="shared" si="27"/>
        <v/>
      </c>
      <c r="V245" s="154">
        <f xml:space="preserve">  IF(T245&lt;&gt;"",IF(E245="",0,SUMIF(Calculs!$B$2:$B$19,T245,Calculs!$C$2:$C$19)*E245),0)</f>
        <v>0</v>
      </c>
      <c r="W245" s="160">
        <f t="shared" si="28"/>
        <v>0</v>
      </c>
      <c r="X245" s="154" t="str">
        <f t="shared" si="31"/>
        <v/>
      </c>
      <c r="Y245" s="154">
        <f xml:space="preserve"> IF(X245="", 0,IF(E245="",0, VLOOKUP(X245,Calculs!$B$25:$C$30,2,FALSE)*E245))</f>
        <v>0</v>
      </c>
      <c r="Z245" s="160">
        <f t="shared" si="29"/>
        <v>0</v>
      </c>
      <c r="AA245" s="154">
        <f xml:space="preserve">  IF(Z245="",0,Z245*Calculs!$C$32)</f>
        <v>0</v>
      </c>
      <c r="AC245" s="154">
        <f t="shared" si="30"/>
        <v>0</v>
      </c>
    </row>
    <row r="246" spans="1:29" s="153" customFormat="1" ht="12.75" customHeight="1" x14ac:dyDescent="0.2">
      <c r="A246" s="145" t="str">
        <f>IF('Peticions Aules'!A248="","",'Peticions Aules'!A248)</f>
        <v/>
      </c>
      <c r="B246" s="145" t="str">
        <f>IF('Peticions Aules'!B248="","",'Peticions Aules'!B248)</f>
        <v/>
      </c>
      <c r="C246" s="145" t="str">
        <f>IF('Peticions Aules'!C248="","",'Peticions Aules'!C248)</f>
        <v/>
      </c>
      <c r="D246" s="146" t="str">
        <f>IF('Peticions Aules'!D248="","",'Peticions Aules'!D248)</f>
        <v/>
      </c>
      <c r="E246" s="147" t="str">
        <f>IF('Peticions Aules'!E248="","",'Peticions Aules'!E248)</f>
        <v/>
      </c>
      <c r="F246" s="148" t="str">
        <f>IF('Peticions Aules'!F248="","",'Peticions Aules'!F248)</f>
        <v/>
      </c>
      <c r="G246" s="148" t="str">
        <f>IF('Peticions Aules'!G248="","",'Peticions Aules'!G248)</f>
        <v/>
      </c>
      <c r="H246" s="148" t="str">
        <f>IF('Peticions Aules'!H248="","",'Peticions Aules'!H248)</f>
        <v/>
      </c>
      <c r="I246" s="148" t="str">
        <f>IF('Peticions Aules'!I248="","",'Peticions Aules'!I248)</f>
        <v/>
      </c>
      <c r="J246" s="149" t="str">
        <f>IF('Peticions Aules'!J248="","",'Peticions Aules'!J248)</f>
        <v/>
      </c>
      <c r="K246" s="150" t="str">
        <f>IF('Peticions Aules'!K248="","",'Peticions Aules'!K248)</f>
        <v/>
      </c>
      <c r="L246" s="151" t="str">
        <f>IF('Peticions Aules'!L248="","",'Peticions Aules'!L248)</f>
        <v/>
      </c>
      <c r="M246" s="151" t="str">
        <f>IF('Peticions Aules'!M248="","",'Peticions Aules'!M248)</f>
        <v/>
      </c>
      <c r="N246" s="152" t="str">
        <f>IF('Peticions Aules'!N248="","",'Peticions Aules'!N248)</f>
        <v/>
      </c>
      <c r="O246" s="156" t="str">
        <f>IF('Peticions Aules'!O248="","",'Peticions Aules'!O248)</f>
        <v/>
      </c>
      <c r="Q246" s="160">
        <f t="shared" si="24"/>
        <v>0</v>
      </c>
      <c r="R246" s="154">
        <f xml:space="preserve"> IF(Q246="",0,Calculs!$C$35*Q246)</f>
        <v>0</v>
      </c>
      <c r="S246" s="160">
        <f t="shared" si="25"/>
        <v>0</v>
      </c>
      <c r="T246" s="153" t="str">
        <f t="shared" si="26"/>
        <v/>
      </c>
      <c r="U246" s="153" t="str">
        <f t="shared" si="27"/>
        <v/>
      </c>
      <c r="V246" s="154">
        <f xml:space="preserve">  IF(T246&lt;&gt;"",IF(E246="",0,SUMIF(Calculs!$B$2:$B$19,T246,Calculs!$C$2:$C$19)*E246),0)</f>
        <v>0</v>
      </c>
      <c r="W246" s="160">
        <f t="shared" si="28"/>
        <v>0</v>
      </c>
      <c r="X246" s="154" t="str">
        <f t="shared" si="31"/>
        <v/>
      </c>
      <c r="Y246" s="154">
        <f xml:space="preserve"> IF(X246="", 0,IF(E246="",0, VLOOKUP(X246,Calculs!$B$25:$C$30,2,FALSE)*E246))</f>
        <v>0</v>
      </c>
      <c r="Z246" s="160">
        <f t="shared" si="29"/>
        <v>0</v>
      </c>
      <c r="AA246" s="154">
        <f xml:space="preserve">  IF(Z246="",0,Z246*Calculs!$C$32)</f>
        <v>0</v>
      </c>
      <c r="AC246" s="154">
        <f t="shared" si="30"/>
        <v>0</v>
      </c>
    </row>
    <row r="247" spans="1:29" s="153" customFormat="1" ht="12.75" customHeight="1" x14ac:dyDescent="0.2">
      <c r="A247" s="145" t="str">
        <f>IF('Peticions Aules'!A249="","",'Peticions Aules'!A249)</f>
        <v/>
      </c>
      <c r="B247" s="145" t="str">
        <f>IF('Peticions Aules'!B249="","",'Peticions Aules'!B249)</f>
        <v/>
      </c>
      <c r="C247" s="145" t="str">
        <f>IF('Peticions Aules'!C249="","",'Peticions Aules'!C249)</f>
        <v/>
      </c>
      <c r="D247" s="146" t="str">
        <f>IF('Peticions Aules'!D249="","",'Peticions Aules'!D249)</f>
        <v/>
      </c>
      <c r="E247" s="147" t="str">
        <f>IF('Peticions Aules'!E249="","",'Peticions Aules'!E249)</f>
        <v/>
      </c>
      <c r="F247" s="148" t="str">
        <f>IF('Peticions Aules'!F249="","",'Peticions Aules'!F249)</f>
        <v/>
      </c>
      <c r="G247" s="148" t="str">
        <f>IF('Peticions Aules'!G249="","",'Peticions Aules'!G249)</f>
        <v/>
      </c>
      <c r="H247" s="148" t="str">
        <f>IF('Peticions Aules'!H249="","",'Peticions Aules'!H249)</f>
        <v/>
      </c>
      <c r="I247" s="148" t="str">
        <f>IF('Peticions Aules'!I249="","",'Peticions Aules'!I249)</f>
        <v/>
      </c>
      <c r="J247" s="149" t="str">
        <f>IF('Peticions Aules'!J249="","",'Peticions Aules'!J249)</f>
        <v/>
      </c>
      <c r="K247" s="150" t="str">
        <f>IF('Peticions Aules'!K249="","",'Peticions Aules'!K249)</f>
        <v/>
      </c>
      <c r="L247" s="151" t="str">
        <f>IF('Peticions Aules'!L249="","",'Peticions Aules'!L249)</f>
        <v/>
      </c>
      <c r="M247" s="151" t="str">
        <f>IF('Peticions Aules'!M249="","",'Peticions Aules'!M249)</f>
        <v/>
      </c>
      <c r="N247" s="152" t="str">
        <f>IF('Peticions Aules'!N249="","",'Peticions Aules'!N249)</f>
        <v/>
      </c>
      <c r="O247" s="156" t="str">
        <f>IF('Peticions Aules'!O249="","",'Peticions Aules'!O249)</f>
        <v/>
      </c>
      <c r="Q247" s="160">
        <f t="shared" si="24"/>
        <v>0</v>
      </c>
      <c r="R247" s="154">
        <f xml:space="preserve"> IF(Q247="",0,Calculs!$C$35*Q247)</f>
        <v>0</v>
      </c>
      <c r="S247" s="160">
        <f t="shared" si="25"/>
        <v>0</v>
      </c>
      <c r="T247" s="153" t="str">
        <f t="shared" si="26"/>
        <v/>
      </c>
      <c r="U247" s="153" t="str">
        <f t="shared" si="27"/>
        <v/>
      </c>
      <c r="V247" s="154">
        <f xml:space="preserve">  IF(T247&lt;&gt;"",IF(E247="",0,SUMIF(Calculs!$B$2:$B$19,T247,Calculs!$C$2:$C$19)*E247),0)</f>
        <v>0</v>
      </c>
      <c r="W247" s="160">
        <f t="shared" si="28"/>
        <v>0</v>
      </c>
      <c r="X247" s="154" t="str">
        <f t="shared" si="31"/>
        <v/>
      </c>
      <c r="Y247" s="154">
        <f xml:space="preserve"> IF(X247="", 0,IF(E247="",0, VLOOKUP(X247,Calculs!$B$25:$C$30,2,FALSE)*E247))</f>
        <v>0</v>
      </c>
      <c r="Z247" s="160">
        <f t="shared" si="29"/>
        <v>0</v>
      </c>
      <c r="AA247" s="154">
        <f xml:space="preserve">  IF(Z247="",0,Z247*Calculs!$C$32)</f>
        <v>0</v>
      </c>
      <c r="AC247" s="154">
        <f t="shared" si="30"/>
        <v>0</v>
      </c>
    </row>
    <row r="248" spans="1:29" s="153" customFormat="1" ht="12.75" customHeight="1" x14ac:dyDescent="0.2">
      <c r="A248" s="145" t="str">
        <f>IF('Peticions Aules'!A250="","",'Peticions Aules'!A250)</f>
        <v/>
      </c>
      <c r="B248" s="145" t="str">
        <f>IF('Peticions Aules'!B250="","",'Peticions Aules'!B250)</f>
        <v/>
      </c>
      <c r="C248" s="145" t="str">
        <f>IF('Peticions Aules'!C250="","",'Peticions Aules'!C250)</f>
        <v/>
      </c>
      <c r="D248" s="146" t="str">
        <f>IF('Peticions Aules'!D250="","",'Peticions Aules'!D250)</f>
        <v/>
      </c>
      <c r="E248" s="147" t="str">
        <f>IF('Peticions Aules'!E250="","",'Peticions Aules'!E250)</f>
        <v/>
      </c>
      <c r="F248" s="148" t="str">
        <f>IF('Peticions Aules'!F250="","",'Peticions Aules'!F250)</f>
        <v/>
      </c>
      <c r="G248" s="148" t="str">
        <f>IF('Peticions Aules'!G250="","",'Peticions Aules'!G250)</f>
        <v/>
      </c>
      <c r="H248" s="148" t="str">
        <f>IF('Peticions Aules'!H250="","",'Peticions Aules'!H250)</f>
        <v/>
      </c>
      <c r="I248" s="148" t="str">
        <f>IF('Peticions Aules'!I250="","",'Peticions Aules'!I250)</f>
        <v/>
      </c>
      <c r="J248" s="149" t="str">
        <f>IF('Peticions Aules'!J250="","",'Peticions Aules'!J250)</f>
        <v/>
      </c>
      <c r="K248" s="150" t="str">
        <f>IF('Peticions Aules'!K250="","",'Peticions Aules'!K250)</f>
        <v/>
      </c>
      <c r="L248" s="151" t="str">
        <f>IF('Peticions Aules'!L250="","",'Peticions Aules'!L250)</f>
        <v/>
      </c>
      <c r="M248" s="151" t="str">
        <f>IF('Peticions Aules'!M250="","",'Peticions Aules'!M250)</f>
        <v/>
      </c>
      <c r="N248" s="152" t="str">
        <f>IF('Peticions Aules'!N250="","",'Peticions Aules'!N250)</f>
        <v/>
      </c>
      <c r="O248" s="156" t="str">
        <f>IF('Peticions Aules'!O250="","",'Peticions Aules'!O250)</f>
        <v/>
      </c>
      <c r="Q248" s="160">
        <f t="shared" si="24"/>
        <v>0</v>
      </c>
      <c r="R248" s="154">
        <f xml:space="preserve"> IF(Q248="",0,Calculs!$C$35*Q248)</f>
        <v>0</v>
      </c>
      <c r="S248" s="160">
        <f t="shared" si="25"/>
        <v>0</v>
      </c>
      <c r="T248" s="153" t="str">
        <f t="shared" si="26"/>
        <v/>
      </c>
      <c r="U248" s="153" t="str">
        <f t="shared" si="27"/>
        <v/>
      </c>
      <c r="V248" s="154">
        <f xml:space="preserve">  IF(T248&lt;&gt;"",IF(E248="",0,SUMIF(Calculs!$B$2:$B$19,T248,Calculs!$C$2:$C$19)*E248),0)</f>
        <v>0</v>
      </c>
      <c r="W248" s="160">
        <f t="shared" si="28"/>
        <v>0</v>
      </c>
      <c r="X248" s="154" t="str">
        <f t="shared" si="31"/>
        <v/>
      </c>
      <c r="Y248" s="154">
        <f xml:space="preserve"> IF(X248="", 0,IF(E248="",0, VLOOKUP(X248,Calculs!$B$25:$C$30,2,FALSE)*E248))</f>
        <v>0</v>
      </c>
      <c r="Z248" s="160">
        <f t="shared" si="29"/>
        <v>0</v>
      </c>
      <c r="AA248" s="154">
        <f xml:space="preserve">  IF(Z248="",0,Z248*Calculs!$C$32)</f>
        <v>0</v>
      </c>
      <c r="AC248" s="154">
        <f t="shared" si="30"/>
        <v>0</v>
      </c>
    </row>
    <row r="249" spans="1:29" s="153" customFormat="1" ht="12.75" customHeight="1" x14ac:dyDescent="0.2">
      <c r="A249" s="145" t="str">
        <f>IF('Peticions Aules'!A251="","",'Peticions Aules'!A251)</f>
        <v/>
      </c>
      <c r="B249" s="145" t="str">
        <f>IF('Peticions Aules'!B251="","",'Peticions Aules'!B251)</f>
        <v/>
      </c>
      <c r="C249" s="145" t="str">
        <f>IF('Peticions Aules'!C251="","",'Peticions Aules'!C251)</f>
        <v/>
      </c>
      <c r="D249" s="146" t="str">
        <f>IF('Peticions Aules'!D251="","",'Peticions Aules'!D251)</f>
        <v/>
      </c>
      <c r="E249" s="147" t="str">
        <f>IF('Peticions Aules'!E251="","",'Peticions Aules'!E251)</f>
        <v/>
      </c>
      <c r="F249" s="148" t="str">
        <f>IF('Peticions Aules'!F251="","",'Peticions Aules'!F251)</f>
        <v/>
      </c>
      <c r="G249" s="148" t="str">
        <f>IF('Peticions Aules'!G251="","",'Peticions Aules'!G251)</f>
        <v/>
      </c>
      <c r="H249" s="148" t="str">
        <f>IF('Peticions Aules'!H251="","",'Peticions Aules'!H251)</f>
        <v/>
      </c>
      <c r="I249" s="148" t="str">
        <f>IF('Peticions Aules'!I251="","",'Peticions Aules'!I251)</f>
        <v/>
      </c>
      <c r="J249" s="149" t="str">
        <f>IF('Peticions Aules'!J251="","",'Peticions Aules'!J251)</f>
        <v/>
      </c>
      <c r="K249" s="150" t="str">
        <f>IF('Peticions Aules'!K251="","",'Peticions Aules'!K251)</f>
        <v/>
      </c>
      <c r="L249" s="151" t="str">
        <f>IF('Peticions Aules'!L251="","",'Peticions Aules'!L251)</f>
        <v/>
      </c>
      <c r="M249" s="151" t="str">
        <f>IF('Peticions Aules'!M251="","",'Peticions Aules'!M251)</f>
        <v/>
      </c>
      <c r="N249" s="152" t="str">
        <f>IF('Peticions Aules'!N251="","",'Peticions Aules'!N251)</f>
        <v/>
      </c>
      <c r="O249" s="156" t="str">
        <f>IF('Peticions Aules'!O251="","",'Peticions Aules'!O251)</f>
        <v/>
      </c>
      <c r="Q249" s="160">
        <f t="shared" si="24"/>
        <v>0</v>
      </c>
      <c r="R249" s="154">
        <f xml:space="preserve"> IF(Q249="",0,Calculs!$C$35*Q249)</f>
        <v>0</v>
      </c>
      <c r="S249" s="160">
        <f t="shared" si="25"/>
        <v>0</v>
      </c>
      <c r="T249" s="153" t="str">
        <f t="shared" si="26"/>
        <v/>
      </c>
      <c r="U249" s="153" t="str">
        <f t="shared" si="27"/>
        <v/>
      </c>
      <c r="V249" s="154">
        <f xml:space="preserve">  IF(T249&lt;&gt;"",IF(E249="",0,SUMIF(Calculs!$B$2:$B$19,T249,Calculs!$C$2:$C$19)*E249),0)</f>
        <v>0</v>
      </c>
      <c r="W249" s="160">
        <f t="shared" si="28"/>
        <v>0</v>
      </c>
      <c r="X249" s="154" t="str">
        <f t="shared" si="31"/>
        <v/>
      </c>
      <c r="Y249" s="154">
        <f xml:space="preserve"> IF(X249="", 0,IF(E249="",0, VLOOKUP(X249,Calculs!$B$25:$C$30,2,FALSE)*E249))</f>
        <v>0</v>
      </c>
      <c r="Z249" s="160">
        <f t="shared" si="29"/>
        <v>0</v>
      </c>
      <c r="AA249" s="154">
        <f xml:space="preserve">  IF(Z249="",0,Z249*Calculs!$C$32)</f>
        <v>0</v>
      </c>
      <c r="AC249" s="154">
        <f t="shared" si="30"/>
        <v>0</v>
      </c>
    </row>
    <row r="250" spans="1:29" s="153" customFormat="1" ht="12.75" customHeight="1" x14ac:dyDescent="0.2">
      <c r="A250" s="145" t="str">
        <f>IF('Peticions Aules'!A252="","",'Peticions Aules'!A252)</f>
        <v/>
      </c>
      <c r="B250" s="145" t="str">
        <f>IF('Peticions Aules'!B252="","",'Peticions Aules'!B252)</f>
        <v/>
      </c>
      <c r="C250" s="145" t="str">
        <f>IF('Peticions Aules'!C252="","",'Peticions Aules'!C252)</f>
        <v/>
      </c>
      <c r="D250" s="146" t="str">
        <f>IF('Peticions Aules'!D252="","",'Peticions Aules'!D252)</f>
        <v/>
      </c>
      <c r="E250" s="147" t="str">
        <f>IF('Peticions Aules'!E252="","",'Peticions Aules'!E252)</f>
        <v/>
      </c>
      <c r="F250" s="148" t="str">
        <f>IF('Peticions Aules'!F252="","",'Peticions Aules'!F252)</f>
        <v/>
      </c>
      <c r="G250" s="148" t="str">
        <f>IF('Peticions Aules'!G252="","",'Peticions Aules'!G252)</f>
        <v/>
      </c>
      <c r="H250" s="148" t="str">
        <f>IF('Peticions Aules'!H252="","",'Peticions Aules'!H252)</f>
        <v/>
      </c>
      <c r="I250" s="148" t="str">
        <f>IF('Peticions Aules'!I252="","",'Peticions Aules'!I252)</f>
        <v/>
      </c>
      <c r="J250" s="149" t="str">
        <f>IF('Peticions Aules'!J252="","",'Peticions Aules'!J252)</f>
        <v/>
      </c>
      <c r="K250" s="150" t="str">
        <f>IF('Peticions Aules'!K252="","",'Peticions Aules'!K252)</f>
        <v/>
      </c>
      <c r="L250" s="151" t="str">
        <f>IF('Peticions Aules'!L252="","",'Peticions Aules'!L252)</f>
        <v/>
      </c>
      <c r="M250" s="151" t="str">
        <f>IF('Peticions Aules'!M252="","",'Peticions Aules'!M252)</f>
        <v/>
      </c>
      <c r="N250" s="152" t="str">
        <f>IF('Peticions Aules'!N252="","",'Peticions Aules'!N252)</f>
        <v/>
      </c>
      <c r="O250" s="156" t="str">
        <f>IF('Peticions Aules'!O252="","",'Peticions Aules'!O252)</f>
        <v/>
      </c>
      <c r="Q250" s="160">
        <f t="shared" si="24"/>
        <v>0</v>
      </c>
      <c r="R250" s="154">
        <f xml:space="preserve"> IF(Q250="",0,Calculs!$C$35*Q250)</f>
        <v>0</v>
      </c>
      <c r="S250" s="160">
        <f t="shared" si="25"/>
        <v>0</v>
      </c>
      <c r="T250" s="153" t="str">
        <f t="shared" si="26"/>
        <v/>
      </c>
      <c r="U250" s="153" t="str">
        <f t="shared" si="27"/>
        <v/>
      </c>
      <c r="V250" s="154">
        <f xml:space="preserve">  IF(T250&lt;&gt;"",IF(E250="",0,SUMIF(Calculs!$B$2:$B$19,T250,Calculs!$C$2:$C$19)*E250),0)</f>
        <v>0</v>
      </c>
      <c r="W250" s="160">
        <f t="shared" si="28"/>
        <v>0</v>
      </c>
      <c r="X250" s="154" t="str">
        <f t="shared" si="31"/>
        <v/>
      </c>
      <c r="Y250" s="154">
        <f xml:space="preserve"> IF(X250="", 0,IF(E250="",0, VLOOKUP(X250,Calculs!$B$25:$C$30,2,FALSE)*E250))</f>
        <v>0</v>
      </c>
      <c r="Z250" s="160">
        <f t="shared" si="29"/>
        <v>0</v>
      </c>
      <c r="AA250" s="154">
        <f xml:space="preserve">  IF(Z250="",0,Z250*Calculs!$C$32)</f>
        <v>0</v>
      </c>
      <c r="AC250" s="154">
        <f t="shared" si="30"/>
        <v>0</v>
      </c>
    </row>
    <row r="251" spans="1:29" s="153" customFormat="1" ht="12.75" customHeight="1" x14ac:dyDescent="0.2">
      <c r="A251" s="145" t="str">
        <f>IF('Peticions Aules'!A253="","",'Peticions Aules'!A253)</f>
        <v/>
      </c>
      <c r="B251" s="145" t="str">
        <f>IF('Peticions Aules'!B253="","",'Peticions Aules'!B253)</f>
        <v/>
      </c>
      <c r="C251" s="145" t="str">
        <f>IF('Peticions Aules'!C253="","",'Peticions Aules'!C253)</f>
        <v/>
      </c>
      <c r="D251" s="146" t="str">
        <f>IF('Peticions Aules'!D253="","",'Peticions Aules'!D253)</f>
        <v/>
      </c>
      <c r="E251" s="147" t="str">
        <f>IF('Peticions Aules'!E253="","",'Peticions Aules'!E253)</f>
        <v/>
      </c>
      <c r="F251" s="148" t="str">
        <f>IF('Peticions Aules'!F253="","",'Peticions Aules'!F253)</f>
        <v/>
      </c>
      <c r="G251" s="148" t="str">
        <f>IF('Peticions Aules'!G253="","",'Peticions Aules'!G253)</f>
        <v/>
      </c>
      <c r="H251" s="148" t="str">
        <f>IF('Peticions Aules'!H253="","",'Peticions Aules'!H253)</f>
        <v/>
      </c>
      <c r="I251" s="148" t="str">
        <f>IF('Peticions Aules'!I253="","",'Peticions Aules'!I253)</f>
        <v/>
      </c>
      <c r="J251" s="149" t="str">
        <f>IF('Peticions Aules'!J253="","",'Peticions Aules'!J253)</f>
        <v/>
      </c>
      <c r="K251" s="150" t="str">
        <f>IF('Peticions Aules'!K253="","",'Peticions Aules'!K253)</f>
        <v/>
      </c>
      <c r="L251" s="151" t="str">
        <f>IF('Peticions Aules'!L253="","",'Peticions Aules'!L253)</f>
        <v/>
      </c>
      <c r="M251" s="151" t="str">
        <f>IF('Peticions Aules'!M253="","",'Peticions Aules'!M253)</f>
        <v/>
      </c>
      <c r="N251" s="152" t="str">
        <f>IF('Peticions Aules'!N253="","",'Peticions Aules'!N253)</f>
        <v/>
      </c>
      <c r="O251" s="156" t="str">
        <f>IF('Peticions Aules'!O253="","",'Peticions Aules'!O253)</f>
        <v/>
      </c>
      <c r="Q251" s="160">
        <f t="shared" si="24"/>
        <v>0</v>
      </c>
      <c r="R251" s="154">
        <f xml:space="preserve"> IF(Q251="",0,Calculs!$C$35*Q251)</f>
        <v>0</v>
      </c>
      <c r="S251" s="160">
        <f t="shared" si="25"/>
        <v>0</v>
      </c>
      <c r="T251" s="153" t="str">
        <f t="shared" si="26"/>
        <v/>
      </c>
      <c r="U251" s="153" t="str">
        <f t="shared" si="27"/>
        <v/>
      </c>
      <c r="V251" s="154">
        <f xml:space="preserve">  IF(T251&lt;&gt;"",IF(E251="",0,SUMIF(Calculs!$B$2:$B$19,T251,Calculs!$C$2:$C$19)*E251),0)</f>
        <v>0</v>
      </c>
      <c r="W251" s="160">
        <f t="shared" si="28"/>
        <v>0</v>
      </c>
      <c r="X251" s="154" t="str">
        <f t="shared" si="31"/>
        <v/>
      </c>
      <c r="Y251" s="154">
        <f xml:space="preserve"> IF(X251="", 0,IF(E251="",0, VLOOKUP(X251,Calculs!$B$25:$C$30,2,FALSE)*E251))</f>
        <v>0</v>
      </c>
      <c r="Z251" s="160">
        <f t="shared" si="29"/>
        <v>0</v>
      </c>
      <c r="AA251" s="154">
        <f xml:space="preserve">  IF(Z251="",0,Z251*Calculs!$C$32)</f>
        <v>0</v>
      </c>
      <c r="AC251" s="154">
        <f t="shared" si="30"/>
        <v>0</v>
      </c>
    </row>
    <row r="252" spans="1:29" s="153" customFormat="1" ht="12.75" customHeight="1" x14ac:dyDescent="0.2">
      <c r="A252" s="145" t="str">
        <f>IF('Peticions Aules'!A254="","",'Peticions Aules'!A254)</f>
        <v/>
      </c>
      <c r="B252" s="145" t="str">
        <f>IF('Peticions Aules'!B254="","",'Peticions Aules'!B254)</f>
        <v/>
      </c>
      <c r="C252" s="145" t="str">
        <f>IF('Peticions Aules'!C254="","",'Peticions Aules'!C254)</f>
        <v/>
      </c>
      <c r="D252" s="146" t="str">
        <f>IF('Peticions Aules'!D254="","",'Peticions Aules'!D254)</f>
        <v/>
      </c>
      <c r="E252" s="147" t="str">
        <f>IF('Peticions Aules'!E254="","",'Peticions Aules'!E254)</f>
        <v/>
      </c>
      <c r="F252" s="148" t="str">
        <f>IF('Peticions Aules'!F254="","",'Peticions Aules'!F254)</f>
        <v/>
      </c>
      <c r="G252" s="148" t="str">
        <f>IF('Peticions Aules'!G254="","",'Peticions Aules'!G254)</f>
        <v/>
      </c>
      <c r="H252" s="148" t="str">
        <f>IF('Peticions Aules'!H254="","",'Peticions Aules'!H254)</f>
        <v/>
      </c>
      <c r="I252" s="148" t="str">
        <f>IF('Peticions Aules'!I254="","",'Peticions Aules'!I254)</f>
        <v/>
      </c>
      <c r="J252" s="149" t="str">
        <f>IF('Peticions Aules'!J254="","",'Peticions Aules'!J254)</f>
        <v/>
      </c>
      <c r="K252" s="150" t="str">
        <f>IF('Peticions Aules'!K254="","",'Peticions Aules'!K254)</f>
        <v/>
      </c>
      <c r="L252" s="151" t="str">
        <f>IF('Peticions Aules'!L254="","",'Peticions Aules'!L254)</f>
        <v/>
      </c>
      <c r="M252" s="151" t="str">
        <f>IF('Peticions Aules'!M254="","",'Peticions Aules'!M254)</f>
        <v/>
      </c>
      <c r="N252" s="152" t="str">
        <f>IF('Peticions Aules'!N254="","",'Peticions Aules'!N254)</f>
        <v/>
      </c>
      <c r="O252" s="156" t="str">
        <f>IF('Peticions Aules'!O254="","",'Peticions Aules'!O254)</f>
        <v/>
      </c>
      <c r="Q252" s="160">
        <f t="shared" si="24"/>
        <v>0</v>
      </c>
      <c r="R252" s="154">
        <f xml:space="preserve"> IF(Q252="",0,Calculs!$C$35*Q252)</f>
        <v>0</v>
      </c>
      <c r="S252" s="160">
        <f t="shared" si="25"/>
        <v>0</v>
      </c>
      <c r="T252" s="153" t="str">
        <f t="shared" si="26"/>
        <v/>
      </c>
      <c r="U252" s="153" t="str">
        <f t="shared" si="27"/>
        <v/>
      </c>
      <c r="V252" s="154">
        <f xml:space="preserve">  IF(T252&lt;&gt;"",IF(E252="",0,SUMIF(Calculs!$B$2:$B$19,T252,Calculs!$C$2:$C$19)*E252),0)</f>
        <v>0</v>
      </c>
      <c r="W252" s="160">
        <f t="shared" si="28"/>
        <v>0</v>
      </c>
      <c r="X252" s="154" t="str">
        <f t="shared" si="31"/>
        <v/>
      </c>
      <c r="Y252" s="154">
        <f xml:space="preserve"> IF(X252="", 0,IF(E252="",0, VLOOKUP(X252,Calculs!$B$25:$C$30,2,FALSE)*E252))</f>
        <v>0</v>
      </c>
      <c r="Z252" s="160">
        <f t="shared" si="29"/>
        <v>0</v>
      </c>
      <c r="AA252" s="154">
        <f xml:space="preserve">  IF(Z252="",0,Z252*Calculs!$C$32)</f>
        <v>0</v>
      </c>
      <c r="AC252" s="154">
        <f t="shared" si="30"/>
        <v>0</v>
      </c>
    </row>
    <row r="253" spans="1:29" s="153" customFormat="1" ht="12.75" customHeight="1" x14ac:dyDescent="0.2">
      <c r="A253" s="145" t="str">
        <f>IF('Peticions Aules'!A255="","",'Peticions Aules'!A255)</f>
        <v/>
      </c>
      <c r="B253" s="145" t="str">
        <f>IF('Peticions Aules'!B255="","",'Peticions Aules'!B255)</f>
        <v/>
      </c>
      <c r="C253" s="145" t="str">
        <f>IF('Peticions Aules'!C255="","",'Peticions Aules'!C255)</f>
        <v/>
      </c>
      <c r="D253" s="146" t="str">
        <f>IF('Peticions Aules'!D255="","",'Peticions Aules'!D255)</f>
        <v/>
      </c>
      <c r="E253" s="147" t="str">
        <f>IF('Peticions Aules'!E255="","",'Peticions Aules'!E255)</f>
        <v/>
      </c>
      <c r="F253" s="148" t="str">
        <f>IF('Peticions Aules'!F255="","",'Peticions Aules'!F255)</f>
        <v/>
      </c>
      <c r="G253" s="148" t="str">
        <f>IF('Peticions Aules'!G255="","",'Peticions Aules'!G255)</f>
        <v/>
      </c>
      <c r="H253" s="148" t="str">
        <f>IF('Peticions Aules'!H255="","",'Peticions Aules'!H255)</f>
        <v/>
      </c>
      <c r="I253" s="148" t="str">
        <f>IF('Peticions Aules'!I255="","",'Peticions Aules'!I255)</f>
        <v/>
      </c>
      <c r="J253" s="149" t="str">
        <f>IF('Peticions Aules'!J255="","",'Peticions Aules'!J255)</f>
        <v/>
      </c>
      <c r="K253" s="150" t="str">
        <f>IF('Peticions Aules'!K255="","",'Peticions Aules'!K255)</f>
        <v/>
      </c>
      <c r="L253" s="151" t="str">
        <f>IF('Peticions Aules'!L255="","",'Peticions Aules'!L255)</f>
        <v/>
      </c>
      <c r="M253" s="151" t="str">
        <f>IF('Peticions Aules'!M255="","",'Peticions Aules'!M255)</f>
        <v/>
      </c>
      <c r="N253" s="152" t="str">
        <f>IF('Peticions Aules'!N255="","",'Peticions Aules'!N255)</f>
        <v/>
      </c>
      <c r="O253" s="156" t="str">
        <f>IF('Peticions Aules'!O255="","",'Peticions Aules'!O255)</f>
        <v/>
      </c>
      <c r="Q253" s="160">
        <f t="shared" si="24"/>
        <v>0</v>
      </c>
      <c r="R253" s="154">
        <f xml:space="preserve"> IF(Q253="",0,Calculs!$C$35*Q253)</f>
        <v>0</v>
      </c>
      <c r="S253" s="160">
        <f t="shared" si="25"/>
        <v>0</v>
      </c>
      <c r="T253" s="153" t="str">
        <f t="shared" si="26"/>
        <v/>
      </c>
      <c r="U253" s="153" t="str">
        <f t="shared" si="27"/>
        <v/>
      </c>
      <c r="V253" s="154">
        <f xml:space="preserve">  IF(T253&lt;&gt;"",IF(E253="",0,SUMIF(Calculs!$B$2:$B$19,T253,Calculs!$C$2:$C$19)*E253),0)</f>
        <v>0</v>
      </c>
      <c r="W253" s="160">
        <f t="shared" si="28"/>
        <v>0</v>
      </c>
      <c r="X253" s="154" t="str">
        <f t="shared" si="31"/>
        <v/>
      </c>
      <c r="Y253" s="154">
        <f xml:space="preserve"> IF(X253="", 0,IF(E253="",0, VLOOKUP(X253,Calculs!$B$25:$C$30,2,FALSE)*E253))</f>
        <v>0</v>
      </c>
      <c r="Z253" s="160">
        <f t="shared" si="29"/>
        <v>0</v>
      </c>
      <c r="AA253" s="154">
        <f xml:space="preserve">  IF(Z253="",0,Z253*Calculs!$C$32)</f>
        <v>0</v>
      </c>
      <c r="AC253" s="154">
        <f t="shared" si="30"/>
        <v>0</v>
      </c>
    </row>
    <row r="254" spans="1:29" s="153" customFormat="1" ht="12.75" customHeight="1" x14ac:dyDescent="0.2">
      <c r="A254" s="145" t="str">
        <f>IF('Peticions Aules'!A256="","",'Peticions Aules'!A256)</f>
        <v/>
      </c>
      <c r="B254" s="145" t="str">
        <f>IF('Peticions Aules'!B256="","",'Peticions Aules'!B256)</f>
        <v/>
      </c>
      <c r="C254" s="145" t="str">
        <f>IF('Peticions Aules'!C256="","",'Peticions Aules'!C256)</f>
        <v/>
      </c>
      <c r="D254" s="146" t="str">
        <f>IF('Peticions Aules'!D256="","",'Peticions Aules'!D256)</f>
        <v/>
      </c>
      <c r="E254" s="147" t="str">
        <f>IF('Peticions Aules'!E256="","",'Peticions Aules'!E256)</f>
        <v/>
      </c>
      <c r="F254" s="148" t="str">
        <f>IF('Peticions Aules'!F256="","",'Peticions Aules'!F256)</f>
        <v/>
      </c>
      <c r="G254" s="148" t="str">
        <f>IF('Peticions Aules'!G256="","",'Peticions Aules'!G256)</f>
        <v/>
      </c>
      <c r="H254" s="148" t="str">
        <f>IF('Peticions Aules'!H256="","",'Peticions Aules'!H256)</f>
        <v/>
      </c>
      <c r="I254" s="148" t="str">
        <f>IF('Peticions Aules'!I256="","",'Peticions Aules'!I256)</f>
        <v/>
      </c>
      <c r="J254" s="149" t="str">
        <f>IF('Peticions Aules'!J256="","",'Peticions Aules'!J256)</f>
        <v/>
      </c>
      <c r="K254" s="150" t="str">
        <f>IF('Peticions Aules'!K256="","",'Peticions Aules'!K256)</f>
        <v/>
      </c>
      <c r="L254" s="151" t="str">
        <f>IF('Peticions Aules'!L256="","",'Peticions Aules'!L256)</f>
        <v/>
      </c>
      <c r="M254" s="151" t="str">
        <f>IF('Peticions Aules'!M256="","",'Peticions Aules'!M256)</f>
        <v/>
      </c>
      <c r="N254" s="152" t="str">
        <f>IF('Peticions Aules'!N256="","",'Peticions Aules'!N256)</f>
        <v/>
      </c>
      <c r="O254" s="156" t="str">
        <f>IF('Peticions Aules'!O256="","",'Peticions Aules'!O256)</f>
        <v/>
      </c>
      <c r="Q254" s="160">
        <f t="shared" si="24"/>
        <v>0</v>
      </c>
      <c r="R254" s="154">
        <f xml:space="preserve"> IF(Q254="",0,Calculs!$C$35*Q254)</f>
        <v>0</v>
      </c>
      <c r="S254" s="160">
        <f t="shared" si="25"/>
        <v>0</v>
      </c>
      <c r="T254" s="153" t="str">
        <f t="shared" si="26"/>
        <v/>
      </c>
      <c r="U254" s="153" t="str">
        <f t="shared" si="27"/>
        <v/>
      </c>
      <c r="V254" s="154">
        <f xml:space="preserve">  IF(T254&lt;&gt;"",IF(E254="",0,SUMIF(Calculs!$B$2:$B$19,T254,Calculs!$C$2:$C$19)*E254),0)</f>
        <v>0</v>
      </c>
      <c r="W254" s="160">
        <f t="shared" si="28"/>
        <v>0</v>
      </c>
      <c r="X254" s="154" t="str">
        <f t="shared" si="31"/>
        <v/>
      </c>
      <c r="Y254" s="154">
        <f xml:space="preserve"> IF(X254="", 0,IF(E254="",0, VLOOKUP(X254,Calculs!$B$25:$C$30,2,FALSE)*E254))</f>
        <v>0</v>
      </c>
      <c r="Z254" s="160">
        <f t="shared" si="29"/>
        <v>0</v>
      </c>
      <c r="AA254" s="154">
        <f xml:space="preserve">  IF(Z254="",0,Z254*Calculs!$C$32)</f>
        <v>0</v>
      </c>
      <c r="AC254" s="154">
        <f t="shared" si="30"/>
        <v>0</v>
      </c>
    </row>
    <row r="255" spans="1:29" s="153" customFormat="1" ht="12.75" customHeight="1" x14ac:dyDescent="0.2">
      <c r="A255" s="145" t="str">
        <f>IF('Peticions Aules'!A257="","",'Peticions Aules'!A257)</f>
        <v/>
      </c>
      <c r="B255" s="145" t="str">
        <f>IF('Peticions Aules'!B257="","",'Peticions Aules'!B257)</f>
        <v/>
      </c>
      <c r="C255" s="145" t="str">
        <f>IF('Peticions Aules'!C257="","",'Peticions Aules'!C257)</f>
        <v/>
      </c>
      <c r="D255" s="146" t="str">
        <f>IF('Peticions Aules'!D257="","",'Peticions Aules'!D257)</f>
        <v/>
      </c>
      <c r="E255" s="147" t="str">
        <f>IF('Peticions Aules'!E257="","",'Peticions Aules'!E257)</f>
        <v/>
      </c>
      <c r="F255" s="148" t="str">
        <f>IF('Peticions Aules'!F257="","",'Peticions Aules'!F257)</f>
        <v/>
      </c>
      <c r="G255" s="148" t="str">
        <f>IF('Peticions Aules'!G257="","",'Peticions Aules'!G257)</f>
        <v/>
      </c>
      <c r="H255" s="148" t="str">
        <f>IF('Peticions Aules'!H257="","",'Peticions Aules'!H257)</f>
        <v/>
      </c>
      <c r="I255" s="148" t="str">
        <f>IF('Peticions Aules'!I257="","",'Peticions Aules'!I257)</f>
        <v/>
      </c>
      <c r="J255" s="149" t="str">
        <f>IF('Peticions Aules'!J257="","",'Peticions Aules'!J257)</f>
        <v/>
      </c>
      <c r="K255" s="150" t="str">
        <f>IF('Peticions Aules'!K257="","",'Peticions Aules'!K257)</f>
        <v/>
      </c>
      <c r="L255" s="151" t="str">
        <f>IF('Peticions Aules'!L257="","",'Peticions Aules'!L257)</f>
        <v/>
      </c>
      <c r="M255" s="151" t="str">
        <f>IF('Peticions Aules'!M257="","",'Peticions Aules'!M257)</f>
        <v/>
      </c>
      <c r="N255" s="152" t="str">
        <f>IF('Peticions Aules'!N257="","",'Peticions Aules'!N257)</f>
        <v/>
      </c>
      <c r="O255" s="156" t="str">
        <f>IF('Peticions Aules'!O257="","",'Peticions Aules'!O257)</f>
        <v/>
      </c>
      <c r="Q255" s="160">
        <f t="shared" si="24"/>
        <v>0</v>
      </c>
      <c r="R255" s="154">
        <f xml:space="preserve"> IF(Q255="",0,Calculs!$C$35*Q255)</f>
        <v>0</v>
      </c>
      <c r="S255" s="160">
        <f t="shared" si="25"/>
        <v>0</v>
      </c>
      <c r="T255" s="153" t="str">
        <f t="shared" si="26"/>
        <v/>
      </c>
      <c r="U255" s="153" t="str">
        <f t="shared" si="27"/>
        <v/>
      </c>
      <c r="V255" s="154">
        <f xml:space="preserve">  IF(T255&lt;&gt;"",IF(E255="",0,SUMIF(Calculs!$B$2:$B$19,T255,Calculs!$C$2:$C$19)*E255),0)</f>
        <v>0</v>
      </c>
      <c r="W255" s="160">
        <f t="shared" si="28"/>
        <v>0</v>
      </c>
      <c r="X255" s="154" t="str">
        <f t="shared" si="31"/>
        <v/>
      </c>
      <c r="Y255" s="154">
        <f xml:space="preserve"> IF(X255="", 0,IF(E255="",0, VLOOKUP(X255,Calculs!$B$25:$C$30,2,FALSE)*E255))</f>
        <v>0</v>
      </c>
      <c r="Z255" s="160">
        <f t="shared" si="29"/>
        <v>0</v>
      </c>
      <c r="AA255" s="154">
        <f xml:space="preserve">  IF(Z255="",0,Z255*Calculs!$C$32)</f>
        <v>0</v>
      </c>
      <c r="AC255" s="154">
        <f t="shared" si="30"/>
        <v>0</v>
      </c>
    </row>
    <row r="256" spans="1:29" s="153" customFormat="1" ht="12.75" customHeight="1" x14ac:dyDescent="0.2">
      <c r="A256" s="145" t="str">
        <f>IF('Peticions Aules'!A258="","",'Peticions Aules'!A258)</f>
        <v/>
      </c>
      <c r="B256" s="145" t="str">
        <f>IF('Peticions Aules'!B258="","",'Peticions Aules'!B258)</f>
        <v/>
      </c>
      <c r="C256" s="145" t="str">
        <f>IF('Peticions Aules'!C258="","",'Peticions Aules'!C258)</f>
        <v/>
      </c>
      <c r="D256" s="146" t="str">
        <f>IF('Peticions Aules'!D258="","",'Peticions Aules'!D258)</f>
        <v/>
      </c>
      <c r="E256" s="147" t="str">
        <f>IF('Peticions Aules'!E258="","",'Peticions Aules'!E258)</f>
        <v/>
      </c>
      <c r="F256" s="148" t="str">
        <f>IF('Peticions Aules'!F258="","",'Peticions Aules'!F258)</f>
        <v/>
      </c>
      <c r="G256" s="148" t="str">
        <f>IF('Peticions Aules'!G258="","",'Peticions Aules'!G258)</f>
        <v/>
      </c>
      <c r="H256" s="148" t="str">
        <f>IF('Peticions Aules'!H258="","",'Peticions Aules'!H258)</f>
        <v/>
      </c>
      <c r="I256" s="148" t="str">
        <f>IF('Peticions Aules'!I258="","",'Peticions Aules'!I258)</f>
        <v/>
      </c>
      <c r="J256" s="149" t="str">
        <f>IF('Peticions Aules'!J258="","",'Peticions Aules'!J258)</f>
        <v/>
      </c>
      <c r="K256" s="150" t="str">
        <f>IF('Peticions Aules'!K258="","",'Peticions Aules'!K258)</f>
        <v/>
      </c>
      <c r="L256" s="151" t="str">
        <f>IF('Peticions Aules'!L258="","",'Peticions Aules'!L258)</f>
        <v/>
      </c>
      <c r="M256" s="151" t="str">
        <f>IF('Peticions Aules'!M258="","",'Peticions Aules'!M258)</f>
        <v/>
      </c>
      <c r="N256" s="152" t="str">
        <f>IF('Peticions Aules'!N258="","",'Peticions Aules'!N258)</f>
        <v/>
      </c>
      <c r="O256" s="156" t="str">
        <f>IF('Peticions Aules'!O258="","",'Peticions Aules'!O258)</f>
        <v/>
      </c>
      <c r="Q256" s="160">
        <f t="shared" si="24"/>
        <v>0</v>
      </c>
      <c r="R256" s="154">
        <f xml:space="preserve"> IF(Q256="",0,Calculs!$C$35*Q256)</f>
        <v>0</v>
      </c>
      <c r="S256" s="160">
        <f t="shared" si="25"/>
        <v>0</v>
      </c>
      <c r="T256" s="153" t="str">
        <f t="shared" si="26"/>
        <v/>
      </c>
      <c r="U256" s="153" t="str">
        <f t="shared" si="27"/>
        <v/>
      </c>
      <c r="V256" s="154">
        <f xml:space="preserve">  IF(T256&lt;&gt;"",IF(E256="",0,SUMIF(Calculs!$B$2:$B$19,T256,Calculs!$C$2:$C$19)*E256),0)</f>
        <v>0</v>
      </c>
      <c r="W256" s="160">
        <f t="shared" si="28"/>
        <v>0</v>
      </c>
      <c r="X256" s="154" t="str">
        <f t="shared" si="31"/>
        <v/>
      </c>
      <c r="Y256" s="154">
        <f xml:space="preserve"> IF(X256="", 0,IF(E256="",0, VLOOKUP(X256,Calculs!$B$25:$C$30,2,FALSE)*E256))</f>
        <v>0</v>
      </c>
      <c r="Z256" s="160">
        <f t="shared" si="29"/>
        <v>0</v>
      </c>
      <c r="AA256" s="154">
        <f xml:space="preserve">  IF(Z256="",0,Z256*Calculs!$C$32)</f>
        <v>0</v>
      </c>
      <c r="AC256" s="154">
        <f t="shared" si="30"/>
        <v>0</v>
      </c>
    </row>
    <row r="257" spans="1:29" s="153" customFormat="1" ht="12.75" customHeight="1" x14ac:dyDescent="0.2">
      <c r="A257" s="145" t="str">
        <f>IF('Peticions Aules'!A259="","",'Peticions Aules'!A259)</f>
        <v/>
      </c>
      <c r="B257" s="145" t="str">
        <f>IF('Peticions Aules'!B259="","",'Peticions Aules'!B259)</f>
        <v/>
      </c>
      <c r="C257" s="145" t="str">
        <f>IF('Peticions Aules'!C259="","",'Peticions Aules'!C259)</f>
        <v/>
      </c>
      <c r="D257" s="146" t="str">
        <f>IF('Peticions Aules'!D259="","",'Peticions Aules'!D259)</f>
        <v/>
      </c>
      <c r="E257" s="147" t="str">
        <f>IF('Peticions Aules'!E259="","",'Peticions Aules'!E259)</f>
        <v/>
      </c>
      <c r="F257" s="148" t="str">
        <f>IF('Peticions Aules'!F259="","",'Peticions Aules'!F259)</f>
        <v/>
      </c>
      <c r="G257" s="148" t="str">
        <f>IF('Peticions Aules'!G259="","",'Peticions Aules'!G259)</f>
        <v/>
      </c>
      <c r="H257" s="148" t="str">
        <f>IF('Peticions Aules'!H259="","",'Peticions Aules'!H259)</f>
        <v/>
      </c>
      <c r="I257" s="148" t="str">
        <f>IF('Peticions Aules'!I259="","",'Peticions Aules'!I259)</f>
        <v/>
      </c>
      <c r="J257" s="149" t="str">
        <f>IF('Peticions Aules'!J259="","",'Peticions Aules'!J259)</f>
        <v/>
      </c>
      <c r="K257" s="150" t="str">
        <f>IF('Peticions Aules'!K259="","",'Peticions Aules'!K259)</f>
        <v/>
      </c>
      <c r="L257" s="151" t="str">
        <f>IF('Peticions Aules'!L259="","",'Peticions Aules'!L259)</f>
        <v/>
      </c>
      <c r="M257" s="151" t="str">
        <f>IF('Peticions Aules'!M259="","",'Peticions Aules'!M259)</f>
        <v/>
      </c>
      <c r="N257" s="152" t="str">
        <f>IF('Peticions Aules'!N259="","",'Peticions Aules'!N259)</f>
        <v/>
      </c>
      <c r="O257" s="156" t="str">
        <f>IF('Peticions Aules'!O259="","",'Peticions Aules'!O259)</f>
        <v/>
      </c>
      <c r="Q257" s="160">
        <f t="shared" si="24"/>
        <v>0</v>
      </c>
      <c r="R257" s="154">
        <f xml:space="preserve"> IF(Q257="",0,Calculs!$C$35*Q257)</f>
        <v>0</v>
      </c>
      <c r="S257" s="160">
        <f t="shared" si="25"/>
        <v>0</v>
      </c>
      <c r="T257" s="153" t="str">
        <f t="shared" si="26"/>
        <v/>
      </c>
      <c r="U257" s="153" t="str">
        <f t="shared" si="27"/>
        <v/>
      </c>
      <c r="V257" s="154">
        <f xml:space="preserve">  IF(T257&lt;&gt;"",IF(E257="",0,SUMIF(Calculs!$B$2:$B$19,T257,Calculs!$C$2:$C$19)*E257),0)</f>
        <v>0</v>
      </c>
      <c r="W257" s="160">
        <f t="shared" si="28"/>
        <v>0</v>
      </c>
      <c r="X257" s="154" t="str">
        <f t="shared" si="31"/>
        <v/>
      </c>
      <c r="Y257" s="154">
        <f xml:space="preserve"> IF(X257="", 0,IF(E257="",0, VLOOKUP(X257,Calculs!$B$25:$C$30,2,FALSE)*E257))</f>
        <v>0</v>
      </c>
      <c r="Z257" s="160">
        <f t="shared" si="29"/>
        <v>0</v>
      </c>
      <c r="AA257" s="154">
        <f xml:space="preserve">  IF(Z257="",0,Z257*Calculs!$C$32)</f>
        <v>0</v>
      </c>
      <c r="AC257" s="154">
        <f t="shared" si="30"/>
        <v>0</v>
      </c>
    </row>
    <row r="258" spans="1:29" s="153" customFormat="1" ht="12.75" customHeight="1" x14ac:dyDescent="0.2">
      <c r="A258" s="145" t="str">
        <f>IF('Peticions Aules'!A260="","",'Peticions Aules'!A260)</f>
        <v/>
      </c>
      <c r="B258" s="145" t="str">
        <f>IF('Peticions Aules'!B260="","",'Peticions Aules'!B260)</f>
        <v/>
      </c>
      <c r="C258" s="145" t="str">
        <f>IF('Peticions Aules'!C260="","",'Peticions Aules'!C260)</f>
        <v/>
      </c>
      <c r="D258" s="146" t="str">
        <f>IF('Peticions Aules'!D260="","",'Peticions Aules'!D260)</f>
        <v/>
      </c>
      <c r="E258" s="147" t="str">
        <f>IF('Peticions Aules'!E260="","",'Peticions Aules'!E260)</f>
        <v/>
      </c>
      <c r="F258" s="148" t="str">
        <f>IF('Peticions Aules'!F260="","",'Peticions Aules'!F260)</f>
        <v/>
      </c>
      <c r="G258" s="148" t="str">
        <f>IF('Peticions Aules'!G260="","",'Peticions Aules'!G260)</f>
        <v/>
      </c>
      <c r="H258" s="148" t="str">
        <f>IF('Peticions Aules'!H260="","",'Peticions Aules'!H260)</f>
        <v/>
      </c>
      <c r="I258" s="148" t="str">
        <f>IF('Peticions Aules'!I260="","",'Peticions Aules'!I260)</f>
        <v/>
      </c>
      <c r="J258" s="149" t="str">
        <f>IF('Peticions Aules'!J260="","",'Peticions Aules'!J260)</f>
        <v/>
      </c>
      <c r="K258" s="150" t="str">
        <f>IF('Peticions Aules'!K260="","",'Peticions Aules'!K260)</f>
        <v/>
      </c>
      <c r="L258" s="151" t="str">
        <f>IF('Peticions Aules'!L260="","",'Peticions Aules'!L260)</f>
        <v/>
      </c>
      <c r="M258" s="151" t="str">
        <f>IF('Peticions Aules'!M260="","",'Peticions Aules'!M260)</f>
        <v/>
      </c>
      <c r="N258" s="152" t="str">
        <f>IF('Peticions Aules'!N260="","",'Peticions Aules'!N260)</f>
        <v/>
      </c>
      <c r="O258" s="156" t="str">
        <f>IF('Peticions Aules'!O260="","",'Peticions Aules'!O260)</f>
        <v/>
      </c>
      <c r="Q258" s="160">
        <f t="shared" si="24"/>
        <v>0</v>
      </c>
      <c r="R258" s="154">
        <f xml:space="preserve"> IF(Q258="",0,Calculs!$C$35*Q258)</f>
        <v>0</v>
      </c>
      <c r="S258" s="160">
        <f t="shared" si="25"/>
        <v>0</v>
      </c>
      <c r="T258" s="153" t="str">
        <f t="shared" si="26"/>
        <v/>
      </c>
      <c r="U258" s="153" t="str">
        <f t="shared" si="27"/>
        <v/>
      </c>
      <c r="V258" s="154">
        <f xml:space="preserve">  IF(T258&lt;&gt;"",IF(E258="",0,SUMIF(Calculs!$B$2:$B$19,T258,Calculs!$C$2:$C$19)*E258),0)</f>
        <v>0</v>
      </c>
      <c r="W258" s="160">
        <f t="shared" si="28"/>
        <v>0</v>
      </c>
      <c r="X258" s="154" t="str">
        <f t="shared" si="31"/>
        <v/>
      </c>
      <c r="Y258" s="154">
        <f xml:space="preserve"> IF(X258="", 0,IF(E258="",0, VLOOKUP(X258,Calculs!$B$25:$C$30,2,FALSE)*E258))</f>
        <v>0</v>
      </c>
      <c r="Z258" s="160">
        <f t="shared" si="29"/>
        <v>0</v>
      </c>
      <c r="AA258" s="154">
        <f xml:space="preserve">  IF(Z258="",0,Z258*Calculs!$C$32)</f>
        <v>0</v>
      </c>
      <c r="AC258" s="154">
        <f t="shared" si="30"/>
        <v>0</v>
      </c>
    </row>
    <row r="259" spans="1:29" s="153" customFormat="1" ht="12.75" customHeight="1" x14ac:dyDescent="0.2">
      <c r="A259" s="145" t="str">
        <f>IF('Peticions Aules'!A261="","",'Peticions Aules'!A261)</f>
        <v/>
      </c>
      <c r="B259" s="145" t="str">
        <f>IF('Peticions Aules'!B261="","",'Peticions Aules'!B261)</f>
        <v/>
      </c>
      <c r="C259" s="145" t="str">
        <f>IF('Peticions Aules'!C261="","",'Peticions Aules'!C261)</f>
        <v/>
      </c>
      <c r="D259" s="146" t="str">
        <f>IF('Peticions Aules'!D261="","",'Peticions Aules'!D261)</f>
        <v/>
      </c>
      <c r="E259" s="147" t="str">
        <f>IF('Peticions Aules'!E261="","",'Peticions Aules'!E261)</f>
        <v/>
      </c>
      <c r="F259" s="148" t="str">
        <f>IF('Peticions Aules'!F261="","",'Peticions Aules'!F261)</f>
        <v/>
      </c>
      <c r="G259" s="148" t="str">
        <f>IF('Peticions Aules'!G261="","",'Peticions Aules'!G261)</f>
        <v/>
      </c>
      <c r="H259" s="148" t="str">
        <f>IF('Peticions Aules'!H261="","",'Peticions Aules'!H261)</f>
        <v/>
      </c>
      <c r="I259" s="148" t="str">
        <f>IF('Peticions Aules'!I261="","",'Peticions Aules'!I261)</f>
        <v/>
      </c>
      <c r="J259" s="149" t="str">
        <f>IF('Peticions Aules'!J261="","",'Peticions Aules'!J261)</f>
        <v/>
      </c>
      <c r="K259" s="150" t="str">
        <f>IF('Peticions Aules'!K261="","",'Peticions Aules'!K261)</f>
        <v/>
      </c>
      <c r="L259" s="151" t="str">
        <f>IF('Peticions Aules'!L261="","",'Peticions Aules'!L261)</f>
        <v/>
      </c>
      <c r="M259" s="151" t="str">
        <f>IF('Peticions Aules'!M261="","",'Peticions Aules'!M261)</f>
        <v/>
      </c>
      <c r="N259" s="152" t="str">
        <f>IF('Peticions Aules'!N261="","",'Peticions Aules'!N261)</f>
        <v/>
      </c>
      <c r="O259" s="156" t="str">
        <f>IF('Peticions Aules'!O261="","",'Peticions Aules'!O261)</f>
        <v/>
      </c>
      <c r="Q259" s="160">
        <f t="shared" si="24"/>
        <v>0</v>
      </c>
      <c r="R259" s="154">
        <f xml:space="preserve"> IF(Q259="",0,Calculs!$C$35*Q259)</f>
        <v>0</v>
      </c>
      <c r="S259" s="160">
        <f t="shared" si="25"/>
        <v>0</v>
      </c>
      <c r="T259" s="153" t="str">
        <f t="shared" si="26"/>
        <v/>
      </c>
      <c r="U259" s="153" t="str">
        <f t="shared" si="27"/>
        <v/>
      </c>
      <c r="V259" s="154">
        <f xml:space="preserve">  IF(T259&lt;&gt;"",IF(E259="",0,SUMIF(Calculs!$B$2:$B$19,T259,Calculs!$C$2:$C$19)*E259),0)</f>
        <v>0</v>
      </c>
      <c r="W259" s="160">
        <f t="shared" si="28"/>
        <v>0</v>
      </c>
      <c r="X259" s="154" t="str">
        <f t="shared" si="31"/>
        <v/>
      </c>
      <c r="Y259" s="154">
        <f xml:space="preserve"> IF(X259="", 0,IF(E259="",0, VLOOKUP(X259,Calculs!$B$25:$C$30,2,FALSE)*E259))</f>
        <v>0</v>
      </c>
      <c r="Z259" s="160">
        <f t="shared" si="29"/>
        <v>0</v>
      </c>
      <c r="AA259" s="154">
        <f xml:space="preserve">  IF(Z259="",0,Z259*Calculs!$C$32)</f>
        <v>0</v>
      </c>
      <c r="AC259" s="154">
        <f t="shared" si="30"/>
        <v>0</v>
      </c>
    </row>
    <row r="260" spans="1:29" s="153" customFormat="1" ht="12.75" customHeight="1" x14ac:dyDescent="0.2">
      <c r="A260" s="145" t="str">
        <f>IF('Peticions Aules'!A262="","",'Peticions Aules'!A262)</f>
        <v/>
      </c>
      <c r="B260" s="145" t="str">
        <f>IF('Peticions Aules'!B262="","",'Peticions Aules'!B262)</f>
        <v/>
      </c>
      <c r="C260" s="145" t="str">
        <f>IF('Peticions Aules'!C262="","",'Peticions Aules'!C262)</f>
        <v/>
      </c>
      <c r="D260" s="146" t="str">
        <f>IF('Peticions Aules'!D262="","",'Peticions Aules'!D262)</f>
        <v/>
      </c>
      <c r="E260" s="147" t="str">
        <f>IF('Peticions Aules'!E262="","",'Peticions Aules'!E262)</f>
        <v/>
      </c>
      <c r="F260" s="148" t="str">
        <f>IF('Peticions Aules'!F262="","",'Peticions Aules'!F262)</f>
        <v/>
      </c>
      <c r="G260" s="148" t="str">
        <f>IF('Peticions Aules'!G262="","",'Peticions Aules'!G262)</f>
        <v/>
      </c>
      <c r="H260" s="148" t="str">
        <f>IF('Peticions Aules'!H262="","",'Peticions Aules'!H262)</f>
        <v/>
      </c>
      <c r="I260" s="148" t="str">
        <f>IF('Peticions Aules'!I262="","",'Peticions Aules'!I262)</f>
        <v/>
      </c>
      <c r="J260" s="149" t="str">
        <f>IF('Peticions Aules'!J262="","",'Peticions Aules'!J262)</f>
        <v/>
      </c>
      <c r="K260" s="150" t="str">
        <f>IF('Peticions Aules'!K262="","",'Peticions Aules'!K262)</f>
        <v/>
      </c>
      <c r="L260" s="151" t="str">
        <f>IF('Peticions Aules'!L262="","",'Peticions Aules'!L262)</f>
        <v/>
      </c>
      <c r="M260" s="151" t="str">
        <f>IF('Peticions Aules'!M262="","",'Peticions Aules'!M262)</f>
        <v/>
      </c>
      <c r="N260" s="152" t="str">
        <f>IF('Peticions Aules'!N262="","",'Peticions Aules'!N262)</f>
        <v/>
      </c>
      <c r="O260" s="156" t="str">
        <f>IF('Peticions Aules'!O262="","",'Peticions Aules'!O262)</f>
        <v/>
      </c>
      <c r="Q260" s="160">
        <f t="shared" si="24"/>
        <v>0</v>
      </c>
      <c r="R260" s="154">
        <f xml:space="preserve"> IF(Q260="",0,Calculs!$C$35*Q260)</f>
        <v>0</v>
      </c>
      <c r="S260" s="160">
        <f t="shared" si="25"/>
        <v>0</v>
      </c>
      <c r="T260" s="153" t="str">
        <f t="shared" si="26"/>
        <v/>
      </c>
      <c r="U260" s="153" t="str">
        <f t="shared" si="27"/>
        <v/>
      </c>
      <c r="V260" s="154">
        <f xml:space="preserve">  IF(T260&lt;&gt;"",IF(E260="",0,SUMIF(Calculs!$B$2:$B$19,T260,Calculs!$C$2:$C$19)*E260),0)</f>
        <v>0</v>
      </c>
      <c r="W260" s="160">
        <f t="shared" si="28"/>
        <v>0</v>
      </c>
      <c r="X260" s="154" t="str">
        <f t="shared" si="31"/>
        <v/>
      </c>
      <c r="Y260" s="154">
        <f xml:space="preserve"> IF(X260="", 0,IF(E260="",0, VLOOKUP(X260,Calculs!$B$25:$C$30,2,FALSE)*E260))</f>
        <v>0</v>
      </c>
      <c r="Z260" s="160">
        <f t="shared" si="29"/>
        <v>0</v>
      </c>
      <c r="AA260" s="154">
        <f xml:space="preserve">  IF(Z260="",0,Z260*Calculs!$C$32)</f>
        <v>0</v>
      </c>
      <c r="AC260" s="154">
        <f t="shared" si="30"/>
        <v>0</v>
      </c>
    </row>
    <row r="261" spans="1:29" s="153" customFormat="1" ht="12.75" customHeight="1" x14ac:dyDescent="0.2">
      <c r="A261" s="145" t="str">
        <f>IF('Peticions Aules'!A263="","",'Peticions Aules'!A263)</f>
        <v/>
      </c>
      <c r="B261" s="145" t="str">
        <f>IF('Peticions Aules'!B263="","",'Peticions Aules'!B263)</f>
        <v/>
      </c>
      <c r="C261" s="145" t="str">
        <f>IF('Peticions Aules'!C263="","",'Peticions Aules'!C263)</f>
        <v/>
      </c>
      <c r="D261" s="146" t="str">
        <f>IF('Peticions Aules'!D263="","",'Peticions Aules'!D263)</f>
        <v/>
      </c>
      <c r="E261" s="147" t="str">
        <f>IF('Peticions Aules'!E263="","",'Peticions Aules'!E263)</f>
        <v/>
      </c>
      <c r="F261" s="148" t="str">
        <f>IF('Peticions Aules'!F263="","",'Peticions Aules'!F263)</f>
        <v/>
      </c>
      <c r="G261" s="148" t="str">
        <f>IF('Peticions Aules'!G263="","",'Peticions Aules'!G263)</f>
        <v/>
      </c>
      <c r="H261" s="148" t="str">
        <f>IF('Peticions Aules'!H263="","",'Peticions Aules'!H263)</f>
        <v/>
      </c>
      <c r="I261" s="148" t="str">
        <f>IF('Peticions Aules'!I263="","",'Peticions Aules'!I263)</f>
        <v/>
      </c>
      <c r="J261" s="149" t="str">
        <f>IF('Peticions Aules'!J263="","",'Peticions Aules'!J263)</f>
        <v/>
      </c>
      <c r="K261" s="150" t="str">
        <f>IF('Peticions Aules'!K263="","",'Peticions Aules'!K263)</f>
        <v/>
      </c>
      <c r="L261" s="151" t="str">
        <f>IF('Peticions Aules'!L263="","",'Peticions Aules'!L263)</f>
        <v/>
      </c>
      <c r="M261" s="151" t="str">
        <f>IF('Peticions Aules'!M263="","",'Peticions Aules'!M263)</f>
        <v/>
      </c>
      <c r="N261" s="152" t="str">
        <f>IF('Peticions Aules'!N263="","",'Peticions Aules'!N263)</f>
        <v/>
      </c>
      <c r="O261" s="156" t="str">
        <f>IF('Peticions Aules'!O263="","",'Peticions Aules'!O263)</f>
        <v/>
      </c>
      <c r="Q261" s="160">
        <f t="shared" si="24"/>
        <v>0</v>
      </c>
      <c r="R261" s="154">
        <f xml:space="preserve"> IF(Q261="",0,Calculs!$C$35*Q261)</f>
        <v>0</v>
      </c>
      <c r="S261" s="160">
        <f t="shared" si="25"/>
        <v>0</v>
      </c>
      <c r="T261" s="153" t="str">
        <f t="shared" si="26"/>
        <v/>
      </c>
      <c r="U261" s="153" t="str">
        <f t="shared" si="27"/>
        <v/>
      </c>
      <c r="V261" s="154">
        <f xml:space="preserve">  IF(T261&lt;&gt;"",IF(E261="",0,SUMIF(Calculs!$B$2:$B$19,T261,Calculs!$C$2:$C$19)*E261),0)</f>
        <v>0</v>
      </c>
      <c r="W261" s="160">
        <f t="shared" si="28"/>
        <v>0</v>
      </c>
      <c r="X261" s="154" t="str">
        <f t="shared" si="31"/>
        <v/>
      </c>
      <c r="Y261" s="154">
        <f xml:space="preserve"> IF(X261="", 0,IF(E261="",0, VLOOKUP(X261,Calculs!$B$25:$C$30,2,FALSE)*E261))</f>
        <v>0</v>
      </c>
      <c r="Z261" s="160">
        <f t="shared" si="29"/>
        <v>0</v>
      </c>
      <c r="AA261" s="154">
        <f xml:space="preserve">  IF(Z261="",0,Z261*Calculs!$C$32)</f>
        <v>0</v>
      </c>
      <c r="AC261" s="154">
        <f t="shared" si="30"/>
        <v>0</v>
      </c>
    </row>
    <row r="262" spans="1:29" s="153" customFormat="1" ht="12.75" customHeight="1" x14ac:dyDescent="0.2">
      <c r="A262" s="145" t="str">
        <f>IF('Peticions Aules'!A264="","",'Peticions Aules'!A264)</f>
        <v/>
      </c>
      <c r="B262" s="145" t="str">
        <f>IF('Peticions Aules'!B264="","",'Peticions Aules'!B264)</f>
        <v/>
      </c>
      <c r="C262" s="145" t="str">
        <f>IF('Peticions Aules'!C264="","",'Peticions Aules'!C264)</f>
        <v/>
      </c>
      <c r="D262" s="146" t="str">
        <f>IF('Peticions Aules'!D264="","",'Peticions Aules'!D264)</f>
        <v/>
      </c>
      <c r="E262" s="147" t="str">
        <f>IF('Peticions Aules'!E264="","",'Peticions Aules'!E264)</f>
        <v/>
      </c>
      <c r="F262" s="148" t="str">
        <f>IF('Peticions Aules'!F264="","",'Peticions Aules'!F264)</f>
        <v/>
      </c>
      <c r="G262" s="148" t="str">
        <f>IF('Peticions Aules'!G264="","",'Peticions Aules'!G264)</f>
        <v/>
      </c>
      <c r="H262" s="148" t="str">
        <f>IF('Peticions Aules'!H264="","",'Peticions Aules'!H264)</f>
        <v/>
      </c>
      <c r="I262" s="148" t="str">
        <f>IF('Peticions Aules'!I264="","",'Peticions Aules'!I264)</f>
        <v/>
      </c>
      <c r="J262" s="149" t="str">
        <f>IF('Peticions Aules'!J264="","",'Peticions Aules'!J264)</f>
        <v/>
      </c>
      <c r="K262" s="150" t="str">
        <f>IF('Peticions Aules'!K264="","",'Peticions Aules'!K264)</f>
        <v/>
      </c>
      <c r="L262" s="151" t="str">
        <f>IF('Peticions Aules'!L264="","",'Peticions Aules'!L264)</f>
        <v/>
      </c>
      <c r="M262" s="151" t="str">
        <f>IF('Peticions Aules'!M264="","",'Peticions Aules'!M264)</f>
        <v/>
      </c>
      <c r="N262" s="152" t="str">
        <f>IF('Peticions Aules'!N264="","",'Peticions Aules'!N264)</f>
        <v/>
      </c>
      <c r="O262" s="156" t="str">
        <f>IF('Peticions Aules'!O264="","",'Peticions Aules'!O264)</f>
        <v/>
      </c>
      <c r="Q262" s="160">
        <f t="shared" si="24"/>
        <v>0</v>
      </c>
      <c r="R262" s="154">
        <f xml:space="preserve"> IF(Q262="",0,Calculs!$C$35*Q262)</f>
        <v>0</v>
      </c>
      <c r="S262" s="160">
        <f t="shared" si="25"/>
        <v>0</v>
      </c>
      <c r="T262" s="153" t="str">
        <f t="shared" si="26"/>
        <v/>
      </c>
      <c r="U262" s="153" t="str">
        <f t="shared" si="27"/>
        <v/>
      </c>
      <c r="V262" s="154">
        <f xml:space="preserve">  IF(T262&lt;&gt;"",IF(E262="",0,SUMIF(Calculs!$B$2:$B$19,T262,Calculs!$C$2:$C$19)*E262),0)</f>
        <v>0</v>
      </c>
      <c r="W262" s="160">
        <f t="shared" si="28"/>
        <v>0</v>
      </c>
      <c r="X262" s="154" t="str">
        <f t="shared" si="31"/>
        <v/>
      </c>
      <c r="Y262" s="154">
        <f xml:space="preserve"> IF(X262="", 0,IF(E262="",0, VLOOKUP(X262,Calculs!$B$25:$C$30,2,FALSE)*E262))</f>
        <v>0</v>
      </c>
      <c r="Z262" s="160">
        <f t="shared" si="29"/>
        <v>0</v>
      </c>
      <c r="AA262" s="154">
        <f xml:space="preserve">  IF(Z262="",0,Z262*Calculs!$C$32)</f>
        <v>0</v>
      </c>
      <c r="AC262" s="154">
        <f t="shared" si="30"/>
        <v>0</v>
      </c>
    </row>
    <row r="263" spans="1:29" s="153" customFormat="1" ht="12.75" customHeight="1" x14ac:dyDescent="0.2">
      <c r="A263" s="145" t="str">
        <f>IF('Peticions Aules'!A265="","",'Peticions Aules'!A265)</f>
        <v/>
      </c>
      <c r="B263" s="145" t="str">
        <f>IF('Peticions Aules'!B265="","",'Peticions Aules'!B265)</f>
        <v/>
      </c>
      <c r="C263" s="145" t="str">
        <f>IF('Peticions Aules'!C265="","",'Peticions Aules'!C265)</f>
        <v/>
      </c>
      <c r="D263" s="146" t="str">
        <f>IF('Peticions Aules'!D265="","",'Peticions Aules'!D265)</f>
        <v/>
      </c>
      <c r="E263" s="147" t="str">
        <f>IF('Peticions Aules'!E265="","",'Peticions Aules'!E265)</f>
        <v/>
      </c>
      <c r="F263" s="148" t="str">
        <f>IF('Peticions Aules'!F265="","",'Peticions Aules'!F265)</f>
        <v/>
      </c>
      <c r="G263" s="148" t="str">
        <f>IF('Peticions Aules'!G265="","",'Peticions Aules'!G265)</f>
        <v/>
      </c>
      <c r="H263" s="148" t="str">
        <f>IF('Peticions Aules'!H265="","",'Peticions Aules'!H265)</f>
        <v/>
      </c>
      <c r="I263" s="148" t="str">
        <f>IF('Peticions Aules'!I265="","",'Peticions Aules'!I265)</f>
        <v/>
      </c>
      <c r="J263" s="149" t="str">
        <f>IF('Peticions Aules'!J265="","",'Peticions Aules'!J265)</f>
        <v/>
      </c>
      <c r="K263" s="150" t="str">
        <f>IF('Peticions Aules'!K265="","",'Peticions Aules'!K265)</f>
        <v/>
      </c>
      <c r="L263" s="151" t="str">
        <f>IF('Peticions Aules'!L265="","",'Peticions Aules'!L265)</f>
        <v/>
      </c>
      <c r="M263" s="151" t="str">
        <f>IF('Peticions Aules'!M265="","",'Peticions Aules'!M265)</f>
        <v/>
      </c>
      <c r="N263" s="152" t="str">
        <f>IF('Peticions Aules'!N265="","",'Peticions Aules'!N265)</f>
        <v/>
      </c>
      <c r="O263" s="156" t="str">
        <f>IF('Peticions Aules'!O265="","",'Peticions Aules'!O265)</f>
        <v/>
      </c>
      <c r="Q263" s="160">
        <f t="shared" si="24"/>
        <v>0</v>
      </c>
      <c r="R263" s="154">
        <f xml:space="preserve"> IF(Q263="",0,Calculs!$C$35*Q263)</f>
        <v>0</v>
      </c>
      <c r="S263" s="160">
        <f t="shared" si="25"/>
        <v>0</v>
      </c>
      <c r="T263" s="153" t="str">
        <f t="shared" si="26"/>
        <v/>
      </c>
      <c r="U263" s="153" t="str">
        <f t="shared" si="27"/>
        <v/>
      </c>
      <c r="V263" s="154">
        <f xml:space="preserve">  IF(T263&lt;&gt;"",IF(E263="",0,SUMIF(Calculs!$B$2:$B$19,T263,Calculs!$C$2:$C$19)*E263),0)</f>
        <v>0</v>
      </c>
      <c r="W263" s="160">
        <f t="shared" si="28"/>
        <v>0</v>
      </c>
      <c r="X263" s="154" t="str">
        <f t="shared" si="31"/>
        <v/>
      </c>
      <c r="Y263" s="154">
        <f xml:space="preserve"> IF(X263="", 0,IF(E263="",0, VLOOKUP(X263,Calculs!$B$25:$C$30,2,FALSE)*E263))</f>
        <v>0</v>
      </c>
      <c r="Z263" s="160">
        <f t="shared" si="29"/>
        <v>0</v>
      </c>
      <c r="AA263" s="154">
        <f xml:space="preserve">  IF(Z263="",0,Z263*Calculs!$C$32)</f>
        <v>0</v>
      </c>
      <c r="AC263" s="154">
        <f t="shared" si="30"/>
        <v>0</v>
      </c>
    </row>
    <row r="264" spans="1:29" s="153" customFormat="1" ht="12.75" customHeight="1" x14ac:dyDescent="0.2">
      <c r="A264" s="145" t="str">
        <f>IF('Peticions Aules'!A266="","",'Peticions Aules'!A266)</f>
        <v/>
      </c>
      <c r="B264" s="145" t="str">
        <f>IF('Peticions Aules'!B266="","",'Peticions Aules'!B266)</f>
        <v/>
      </c>
      <c r="C264" s="145" t="str">
        <f>IF('Peticions Aules'!C266="","",'Peticions Aules'!C266)</f>
        <v/>
      </c>
      <c r="D264" s="146" t="str">
        <f>IF('Peticions Aules'!D266="","",'Peticions Aules'!D266)</f>
        <v/>
      </c>
      <c r="E264" s="147" t="str">
        <f>IF('Peticions Aules'!E266="","",'Peticions Aules'!E266)</f>
        <v/>
      </c>
      <c r="F264" s="148" t="str">
        <f>IF('Peticions Aules'!F266="","",'Peticions Aules'!F266)</f>
        <v/>
      </c>
      <c r="G264" s="148" t="str">
        <f>IF('Peticions Aules'!G266="","",'Peticions Aules'!G266)</f>
        <v/>
      </c>
      <c r="H264" s="148" t="str">
        <f>IF('Peticions Aules'!H266="","",'Peticions Aules'!H266)</f>
        <v/>
      </c>
      <c r="I264" s="148" t="str">
        <f>IF('Peticions Aules'!I266="","",'Peticions Aules'!I266)</f>
        <v/>
      </c>
      <c r="J264" s="149" t="str">
        <f>IF('Peticions Aules'!J266="","",'Peticions Aules'!J266)</f>
        <v/>
      </c>
      <c r="K264" s="150" t="str">
        <f>IF('Peticions Aules'!K266="","",'Peticions Aules'!K266)</f>
        <v/>
      </c>
      <c r="L264" s="151" t="str">
        <f>IF('Peticions Aules'!L266="","",'Peticions Aules'!L266)</f>
        <v/>
      </c>
      <c r="M264" s="151" t="str">
        <f>IF('Peticions Aules'!M266="","",'Peticions Aules'!M266)</f>
        <v/>
      </c>
      <c r="N264" s="152" t="str">
        <f>IF('Peticions Aules'!N266="","",'Peticions Aules'!N266)</f>
        <v/>
      </c>
      <c r="O264" s="156" t="str">
        <f>IF('Peticions Aules'!O266="","",'Peticions Aules'!O266)</f>
        <v/>
      </c>
      <c r="Q264" s="160">
        <f t="shared" si="24"/>
        <v>0</v>
      </c>
      <c r="R264" s="154">
        <f xml:space="preserve"> IF(Q264="",0,Calculs!$C$35*Q264)</f>
        <v>0</v>
      </c>
      <c r="S264" s="160">
        <f t="shared" si="25"/>
        <v>0</v>
      </c>
      <c r="T264" s="153" t="str">
        <f t="shared" si="26"/>
        <v/>
      </c>
      <c r="U264" s="153" t="str">
        <f t="shared" si="27"/>
        <v/>
      </c>
      <c r="V264" s="154">
        <f xml:space="preserve">  IF(T264&lt;&gt;"",IF(E264="",0,SUMIF(Calculs!$B$2:$B$19,T264,Calculs!$C$2:$C$19)*E264),0)</f>
        <v>0</v>
      </c>
      <c r="W264" s="160">
        <f t="shared" si="28"/>
        <v>0</v>
      </c>
      <c r="X264" s="154" t="str">
        <f t="shared" si="31"/>
        <v/>
      </c>
      <c r="Y264" s="154">
        <f xml:space="preserve"> IF(X264="", 0,IF(E264="",0, VLOOKUP(X264,Calculs!$B$25:$C$30,2,FALSE)*E264))</f>
        <v>0</v>
      </c>
      <c r="Z264" s="160">
        <f t="shared" si="29"/>
        <v>0</v>
      </c>
      <c r="AA264" s="154">
        <f xml:space="preserve">  IF(Z264="",0,Z264*Calculs!$C$32)</f>
        <v>0</v>
      </c>
      <c r="AC264" s="154">
        <f t="shared" si="30"/>
        <v>0</v>
      </c>
    </row>
    <row r="265" spans="1:29" s="153" customFormat="1" ht="12.75" customHeight="1" x14ac:dyDescent="0.2">
      <c r="A265" s="145" t="str">
        <f>IF('Peticions Aules'!A267="","",'Peticions Aules'!A267)</f>
        <v/>
      </c>
      <c r="B265" s="145" t="str">
        <f>IF('Peticions Aules'!B267="","",'Peticions Aules'!B267)</f>
        <v/>
      </c>
      <c r="C265" s="145" t="str">
        <f>IF('Peticions Aules'!C267="","",'Peticions Aules'!C267)</f>
        <v/>
      </c>
      <c r="D265" s="146" t="str">
        <f>IF('Peticions Aules'!D267="","",'Peticions Aules'!D267)</f>
        <v/>
      </c>
      <c r="E265" s="147" t="str">
        <f>IF('Peticions Aules'!E267="","",'Peticions Aules'!E267)</f>
        <v/>
      </c>
      <c r="F265" s="148" t="str">
        <f>IF('Peticions Aules'!F267="","",'Peticions Aules'!F267)</f>
        <v/>
      </c>
      <c r="G265" s="148" t="str">
        <f>IF('Peticions Aules'!G267="","",'Peticions Aules'!G267)</f>
        <v/>
      </c>
      <c r="H265" s="148" t="str">
        <f>IF('Peticions Aules'!H267="","",'Peticions Aules'!H267)</f>
        <v/>
      </c>
      <c r="I265" s="148" t="str">
        <f>IF('Peticions Aules'!I267="","",'Peticions Aules'!I267)</f>
        <v/>
      </c>
      <c r="J265" s="149" t="str">
        <f>IF('Peticions Aules'!J267="","",'Peticions Aules'!J267)</f>
        <v/>
      </c>
      <c r="K265" s="150" t="str">
        <f>IF('Peticions Aules'!K267="","",'Peticions Aules'!K267)</f>
        <v/>
      </c>
      <c r="L265" s="151" t="str">
        <f>IF('Peticions Aules'!L267="","",'Peticions Aules'!L267)</f>
        <v/>
      </c>
      <c r="M265" s="151" t="str">
        <f>IF('Peticions Aules'!M267="","",'Peticions Aules'!M267)</f>
        <v/>
      </c>
      <c r="N265" s="152" t="str">
        <f>IF('Peticions Aules'!N267="","",'Peticions Aules'!N267)</f>
        <v/>
      </c>
      <c r="O265" s="156" t="str">
        <f>IF('Peticions Aules'!O267="","",'Peticions Aules'!O267)</f>
        <v/>
      </c>
      <c r="Q265" s="160">
        <f t="shared" si="24"/>
        <v>0</v>
      </c>
      <c r="R265" s="154">
        <f xml:space="preserve"> IF(Q265="",0,Calculs!$C$35*Q265)</f>
        <v>0</v>
      </c>
      <c r="S265" s="160">
        <f t="shared" si="25"/>
        <v>0</v>
      </c>
      <c r="T265" s="153" t="str">
        <f t="shared" si="26"/>
        <v/>
      </c>
      <c r="U265" s="153" t="str">
        <f t="shared" si="27"/>
        <v/>
      </c>
      <c r="V265" s="154">
        <f xml:space="preserve">  IF(T265&lt;&gt;"",IF(E265="",0,SUMIF(Calculs!$B$2:$B$19,T265,Calculs!$C$2:$C$19)*E265),0)</f>
        <v>0</v>
      </c>
      <c r="W265" s="160">
        <f t="shared" si="28"/>
        <v>0</v>
      </c>
      <c r="X265" s="154" t="str">
        <f t="shared" si="31"/>
        <v/>
      </c>
      <c r="Y265" s="154">
        <f xml:space="preserve"> IF(X265="", 0,IF(E265="",0, VLOOKUP(X265,Calculs!$B$25:$C$30,2,FALSE)*E265))</f>
        <v>0</v>
      </c>
      <c r="Z265" s="160">
        <f t="shared" si="29"/>
        <v>0</v>
      </c>
      <c r="AA265" s="154">
        <f xml:space="preserve">  IF(Z265="",0,Z265*Calculs!$C$32)</f>
        <v>0</v>
      </c>
      <c r="AC265" s="154">
        <f t="shared" si="30"/>
        <v>0</v>
      </c>
    </row>
    <row r="266" spans="1:29" s="153" customFormat="1" ht="12.75" customHeight="1" x14ac:dyDescent="0.2">
      <c r="A266" s="145" t="str">
        <f>IF('Peticions Aules'!A268="","",'Peticions Aules'!A268)</f>
        <v/>
      </c>
      <c r="B266" s="145" t="str">
        <f>IF('Peticions Aules'!B268="","",'Peticions Aules'!B268)</f>
        <v/>
      </c>
      <c r="C266" s="145" t="str">
        <f>IF('Peticions Aules'!C268="","",'Peticions Aules'!C268)</f>
        <v/>
      </c>
      <c r="D266" s="146" t="str">
        <f>IF('Peticions Aules'!D268="","",'Peticions Aules'!D268)</f>
        <v/>
      </c>
      <c r="E266" s="147" t="str">
        <f>IF('Peticions Aules'!E268="","",'Peticions Aules'!E268)</f>
        <v/>
      </c>
      <c r="F266" s="148" t="str">
        <f>IF('Peticions Aules'!F268="","",'Peticions Aules'!F268)</f>
        <v/>
      </c>
      <c r="G266" s="148" t="str">
        <f>IF('Peticions Aules'!G268="","",'Peticions Aules'!G268)</f>
        <v/>
      </c>
      <c r="H266" s="148" t="str">
        <f>IF('Peticions Aules'!H268="","",'Peticions Aules'!H268)</f>
        <v/>
      </c>
      <c r="I266" s="148" t="str">
        <f>IF('Peticions Aules'!I268="","",'Peticions Aules'!I268)</f>
        <v/>
      </c>
      <c r="J266" s="149" t="str">
        <f>IF('Peticions Aules'!J268="","",'Peticions Aules'!J268)</f>
        <v/>
      </c>
      <c r="K266" s="150" t="str">
        <f>IF('Peticions Aules'!K268="","",'Peticions Aules'!K268)</f>
        <v/>
      </c>
      <c r="L266" s="151" t="str">
        <f>IF('Peticions Aules'!L268="","",'Peticions Aules'!L268)</f>
        <v/>
      </c>
      <c r="M266" s="151" t="str">
        <f>IF('Peticions Aules'!M268="","",'Peticions Aules'!M268)</f>
        <v/>
      </c>
      <c r="N266" s="152" t="str">
        <f>IF('Peticions Aules'!N268="","",'Peticions Aules'!N268)</f>
        <v/>
      </c>
      <c r="O266" s="156" t="str">
        <f>IF('Peticions Aules'!O268="","",'Peticions Aules'!O268)</f>
        <v/>
      </c>
      <c r="Q266" s="160">
        <f t="shared" si="24"/>
        <v>0</v>
      </c>
      <c r="R266" s="154">
        <f xml:space="preserve"> IF(Q266="",0,Calculs!$C$35*Q266)</f>
        <v>0</v>
      </c>
      <c r="S266" s="160">
        <f t="shared" si="25"/>
        <v>0</v>
      </c>
      <c r="T266" s="153" t="str">
        <f t="shared" si="26"/>
        <v/>
      </c>
      <c r="U266" s="153" t="str">
        <f t="shared" si="27"/>
        <v/>
      </c>
      <c r="V266" s="154">
        <f xml:space="preserve">  IF(T266&lt;&gt;"",IF(E266="",0,SUMIF(Calculs!$B$2:$B$19,T266,Calculs!$C$2:$C$19)*E266),0)</f>
        <v>0</v>
      </c>
      <c r="W266" s="160">
        <f t="shared" si="28"/>
        <v>0</v>
      </c>
      <c r="X266" s="154" t="str">
        <f t="shared" si="31"/>
        <v/>
      </c>
      <c r="Y266" s="154">
        <f xml:space="preserve"> IF(X266="", 0,IF(E266="",0, VLOOKUP(X266,Calculs!$B$25:$C$30,2,FALSE)*E266))</f>
        <v>0</v>
      </c>
      <c r="Z266" s="160">
        <f t="shared" si="29"/>
        <v>0</v>
      </c>
      <c r="AA266" s="154">
        <f xml:space="preserve">  IF(Z266="",0,Z266*Calculs!$C$32)</f>
        <v>0</v>
      </c>
      <c r="AC266" s="154">
        <f t="shared" si="30"/>
        <v>0</v>
      </c>
    </row>
    <row r="267" spans="1:29" s="153" customFormat="1" ht="12.75" customHeight="1" x14ac:dyDescent="0.2">
      <c r="A267" s="145" t="str">
        <f>IF('Peticions Aules'!A269="","",'Peticions Aules'!A269)</f>
        <v/>
      </c>
      <c r="B267" s="145" t="str">
        <f>IF('Peticions Aules'!B269="","",'Peticions Aules'!B269)</f>
        <v/>
      </c>
      <c r="C267" s="145" t="str">
        <f>IF('Peticions Aules'!C269="","",'Peticions Aules'!C269)</f>
        <v/>
      </c>
      <c r="D267" s="146" t="str">
        <f>IF('Peticions Aules'!D269="","",'Peticions Aules'!D269)</f>
        <v/>
      </c>
      <c r="E267" s="147" t="str">
        <f>IF('Peticions Aules'!E269="","",'Peticions Aules'!E269)</f>
        <v/>
      </c>
      <c r="F267" s="148" t="str">
        <f>IF('Peticions Aules'!F269="","",'Peticions Aules'!F269)</f>
        <v/>
      </c>
      <c r="G267" s="148" t="str">
        <f>IF('Peticions Aules'!G269="","",'Peticions Aules'!G269)</f>
        <v/>
      </c>
      <c r="H267" s="148" t="str">
        <f>IF('Peticions Aules'!H269="","",'Peticions Aules'!H269)</f>
        <v/>
      </c>
      <c r="I267" s="148" t="str">
        <f>IF('Peticions Aules'!I269="","",'Peticions Aules'!I269)</f>
        <v/>
      </c>
      <c r="J267" s="149" t="str">
        <f>IF('Peticions Aules'!J269="","",'Peticions Aules'!J269)</f>
        <v/>
      </c>
      <c r="K267" s="150" t="str">
        <f>IF('Peticions Aules'!K269="","",'Peticions Aules'!K269)</f>
        <v/>
      </c>
      <c r="L267" s="151" t="str">
        <f>IF('Peticions Aules'!L269="","",'Peticions Aules'!L269)</f>
        <v/>
      </c>
      <c r="M267" s="151" t="str">
        <f>IF('Peticions Aules'!M269="","",'Peticions Aules'!M269)</f>
        <v/>
      </c>
      <c r="N267" s="152" t="str">
        <f>IF('Peticions Aules'!N269="","",'Peticions Aules'!N269)</f>
        <v/>
      </c>
      <c r="O267" s="156" t="str">
        <f>IF('Peticions Aules'!O269="","",'Peticions Aules'!O269)</f>
        <v/>
      </c>
      <c r="Q267" s="160">
        <f t="shared" si="24"/>
        <v>0</v>
      </c>
      <c r="R267" s="154">
        <f xml:space="preserve"> IF(Q267="",0,Calculs!$C$35*Q267)</f>
        <v>0</v>
      </c>
      <c r="S267" s="160">
        <f t="shared" si="25"/>
        <v>0</v>
      </c>
      <c r="T267" s="153" t="str">
        <f t="shared" si="26"/>
        <v/>
      </c>
      <c r="U267" s="153" t="str">
        <f t="shared" si="27"/>
        <v/>
      </c>
      <c r="V267" s="154">
        <f xml:space="preserve">  IF(T267&lt;&gt;"",IF(E267="",0,SUMIF(Calculs!$B$2:$B$19,T267,Calculs!$C$2:$C$19)*E267),0)</f>
        <v>0</v>
      </c>
      <c r="W267" s="160">
        <f t="shared" si="28"/>
        <v>0</v>
      </c>
      <c r="X267" s="154" t="str">
        <f t="shared" si="31"/>
        <v/>
      </c>
      <c r="Y267" s="154">
        <f xml:space="preserve"> IF(X267="", 0,IF(E267="",0, VLOOKUP(X267,Calculs!$B$25:$C$30,2,FALSE)*E267))</f>
        <v>0</v>
      </c>
      <c r="Z267" s="160">
        <f t="shared" si="29"/>
        <v>0</v>
      </c>
      <c r="AA267" s="154">
        <f xml:space="preserve">  IF(Z267="",0,Z267*Calculs!$C$32)</f>
        <v>0</v>
      </c>
      <c r="AC267" s="154">
        <f t="shared" si="30"/>
        <v>0</v>
      </c>
    </row>
    <row r="268" spans="1:29" s="153" customFormat="1" ht="12.75" customHeight="1" x14ac:dyDescent="0.2">
      <c r="A268" s="145" t="str">
        <f>IF('Peticions Aules'!A270="","",'Peticions Aules'!A270)</f>
        <v/>
      </c>
      <c r="B268" s="145" t="str">
        <f>IF('Peticions Aules'!B270="","",'Peticions Aules'!B270)</f>
        <v/>
      </c>
      <c r="C268" s="145" t="str">
        <f>IF('Peticions Aules'!C270="","",'Peticions Aules'!C270)</f>
        <v/>
      </c>
      <c r="D268" s="146" t="str">
        <f>IF('Peticions Aules'!D270="","",'Peticions Aules'!D270)</f>
        <v/>
      </c>
      <c r="E268" s="147" t="str">
        <f>IF('Peticions Aules'!E270="","",'Peticions Aules'!E270)</f>
        <v/>
      </c>
      <c r="F268" s="148" t="str">
        <f>IF('Peticions Aules'!F270="","",'Peticions Aules'!F270)</f>
        <v/>
      </c>
      <c r="G268" s="148" t="str">
        <f>IF('Peticions Aules'!G270="","",'Peticions Aules'!G270)</f>
        <v/>
      </c>
      <c r="H268" s="148" t="str">
        <f>IF('Peticions Aules'!H270="","",'Peticions Aules'!H270)</f>
        <v/>
      </c>
      <c r="I268" s="148" t="str">
        <f>IF('Peticions Aules'!I270="","",'Peticions Aules'!I270)</f>
        <v/>
      </c>
      <c r="J268" s="149" t="str">
        <f>IF('Peticions Aules'!J270="","",'Peticions Aules'!J270)</f>
        <v/>
      </c>
      <c r="K268" s="150" t="str">
        <f>IF('Peticions Aules'!K270="","",'Peticions Aules'!K270)</f>
        <v/>
      </c>
      <c r="L268" s="151" t="str">
        <f>IF('Peticions Aules'!L270="","",'Peticions Aules'!L270)</f>
        <v/>
      </c>
      <c r="M268" s="151" t="str">
        <f>IF('Peticions Aules'!M270="","",'Peticions Aules'!M270)</f>
        <v/>
      </c>
      <c r="N268" s="152" t="str">
        <f>IF('Peticions Aules'!N270="","",'Peticions Aules'!N270)</f>
        <v/>
      </c>
      <c r="O268" s="156" t="str">
        <f>IF('Peticions Aules'!O270="","",'Peticions Aules'!O270)</f>
        <v/>
      </c>
      <c r="Q268" s="160">
        <f t="shared" si="24"/>
        <v>0</v>
      </c>
      <c r="R268" s="154">
        <f xml:space="preserve"> IF(Q268="",0,Calculs!$C$35*Q268)</f>
        <v>0</v>
      </c>
      <c r="S268" s="160">
        <f t="shared" si="25"/>
        <v>0</v>
      </c>
      <c r="T268" s="153" t="str">
        <f t="shared" si="26"/>
        <v/>
      </c>
      <c r="U268" s="153" t="str">
        <f t="shared" si="27"/>
        <v/>
      </c>
      <c r="V268" s="154">
        <f xml:space="preserve">  IF(T268&lt;&gt;"",IF(E268="",0,SUMIF(Calculs!$B$2:$B$19,T268,Calculs!$C$2:$C$19)*E268),0)</f>
        <v>0</v>
      </c>
      <c r="W268" s="160">
        <f t="shared" si="28"/>
        <v>0</v>
      </c>
      <c r="X268" s="154" t="str">
        <f t="shared" si="31"/>
        <v/>
      </c>
      <c r="Y268" s="154">
        <f xml:space="preserve"> IF(X268="", 0,IF(E268="",0, VLOOKUP(X268,Calculs!$B$25:$C$30,2,FALSE)*E268))</f>
        <v>0</v>
      </c>
      <c r="Z268" s="160">
        <f t="shared" si="29"/>
        <v>0</v>
      </c>
      <c r="AA268" s="154">
        <f xml:space="preserve">  IF(Z268="",0,Z268*Calculs!$C$32)</f>
        <v>0</v>
      </c>
      <c r="AC268" s="154">
        <f t="shared" si="30"/>
        <v>0</v>
      </c>
    </row>
    <row r="269" spans="1:29" s="153" customFormat="1" ht="12.75" customHeight="1" x14ac:dyDescent="0.2">
      <c r="A269" s="145" t="str">
        <f>IF('Peticions Aules'!A271="","",'Peticions Aules'!A271)</f>
        <v/>
      </c>
      <c r="B269" s="145" t="str">
        <f>IF('Peticions Aules'!B271="","",'Peticions Aules'!B271)</f>
        <v/>
      </c>
      <c r="C269" s="145" t="str">
        <f>IF('Peticions Aules'!C271="","",'Peticions Aules'!C271)</f>
        <v/>
      </c>
      <c r="D269" s="146" t="str">
        <f>IF('Peticions Aules'!D271="","",'Peticions Aules'!D271)</f>
        <v/>
      </c>
      <c r="E269" s="147" t="str">
        <f>IF('Peticions Aules'!E271="","",'Peticions Aules'!E271)</f>
        <v/>
      </c>
      <c r="F269" s="148" t="str">
        <f>IF('Peticions Aules'!F271="","",'Peticions Aules'!F271)</f>
        <v/>
      </c>
      <c r="G269" s="148" t="str">
        <f>IF('Peticions Aules'!G271="","",'Peticions Aules'!G271)</f>
        <v/>
      </c>
      <c r="H269" s="148" t="str">
        <f>IF('Peticions Aules'!H271="","",'Peticions Aules'!H271)</f>
        <v/>
      </c>
      <c r="I269" s="148" t="str">
        <f>IF('Peticions Aules'!I271="","",'Peticions Aules'!I271)</f>
        <v/>
      </c>
      <c r="J269" s="149" t="str">
        <f>IF('Peticions Aules'!J271="","",'Peticions Aules'!J271)</f>
        <v/>
      </c>
      <c r="K269" s="150" t="str">
        <f>IF('Peticions Aules'!K271="","",'Peticions Aules'!K271)</f>
        <v/>
      </c>
      <c r="L269" s="151" t="str">
        <f>IF('Peticions Aules'!L271="","",'Peticions Aules'!L271)</f>
        <v/>
      </c>
      <c r="M269" s="151" t="str">
        <f>IF('Peticions Aules'!M271="","",'Peticions Aules'!M271)</f>
        <v/>
      </c>
      <c r="N269" s="152" t="str">
        <f>IF('Peticions Aules'!N271="","",'Peticions Aules'!N271)</f>
        <v/>
      </c>
      <c r="O269" s="156" t="str">
        <f>IF('Peticions Aules'!O271="","",'Peticions Aules'!O271)</f>
        <v/>
      </c>
      <c r="Q269" s="160">
        <f t="shared" si="24"/>
        <v>0</v>
      </c>
      <c r="R269" s="154">
        <f xml:space="preserve"> IF(Q269="",0,Calculs!$C$35*Q269)</f>
        <v>0</v>
      </c>
      <c r="S269" s="160">
        <f t="shared" si="25"/>
        <v>0</v>
      </c>
      <c r="T269" s="153" t="str">
        <f t="shared" si="26"/>
        <v/>
      </c>
      <c r="U269" s="153" t="str">
        <f t="shared" si="27"/>
        <v/>
      </c>
      <c r="V269" s="154">
        <f xml:space="preserve">  IF(T269&lt;&gt;"",IF(E269="",0,SUMIF(Calculs!$B$2:$B$19,T269,Calculs!$C$2:$C$19)*E269),0)</f>
        <v>0</v>
      </c>
      <c r="W269" s="160">
        <f t="shared" si="28"/>
        <v>0</v>
      </c>
      <c r="X269" s="154" t="str">
        <f t="shared" si="31"/>
        <v/>
      </c>
      <c r="Y269" s="154">
        <f xml:space="preserve"> IF(X269="", 0,IF(E269="",0, VLOOKUP(X269,Calculs!$B$25:$C$30,2,FALSE)*E269))</f>
        <v>0</v>
      </c>
      <c r="Z269" s="160">
        <f t="shared" si="29"/>
        <v>0</v>
      </c>
      <c r="AA269" s="154">
        <f xml:space="preserve">  IF(Z269="",0,Z269*Calculs!$C$32)</f>
        <v>0</v>
      </c>
      <c r="AC269" s="154">
        <f t="shared" si="30"/>
        <v>0</v>
      </c>
    </row>
    <row r="270" spans="1:29" s="153" customFormat="1" ht="12.75" customHeight="1" x14ac:dyDescent="0.2">
      <c r="A270" s="145" t="str">
        <f>IF('Peticions Aules'!A272="","",'Peticions Aules'!A272)</f>
        <v/>
      </c>
      <c r="B270" s="145" t="str">
        <f>IF('Peticions Aules'!B272="","",'Peticions Aules'!B272)</f>
        <v/>
      </c>
      <c r="C270" s="145" t="str">
        <f>IF('Peticions Aules'!C272="","",'Peticions Aules'!C272)</f>
        <v/>
      </c>
      <c r="D270" s="146" t="str">
        <f>IF('Peticions Aules'!D272="","",'Peticions Aules'!D272)</f>
        <v/>
      </c>
      <c r="E270" s="147" t="str">
        <f>IF('Peticions Aules'!E272="","",'Peticions Aules'!E272)</f>
        <v/>
      </c>
      <c r="F270" s="148" t="str">
        <f>IF('Peticions Aules'!F272="","",'Peticions Aules'!F272)</f>
        <v/>
      </c>
      <c r="G270" s="148" t="str">
        <f>IF('Peticions Aules'!G272="","",'Peticions Aules'!G272)</f>
        <v/>
      </c>
      <c r="H270" s="148" t="str">
        <f>IF('Peticions Aules'!H272="","",'Peticions Aules'!H272)</f>
        <v/>
      </c>
      <c r="I270" s="148" t="str">
        <f>IF('Peticions Aules'!I272="","",'Peticions Aules'!I272)</f>
        <v/>
      </c>
      <c r="J270" s="149" t="str">
        <f>IF('Peticions Aules'!J272="","",'Peticions Aules'!J272)</f>
        <v/>
      </c>
      <c r="K270" s="150" t="str">
        <f>IF('Peticions Aules'!K272="","",'Peticions Aules'!K272)</f>
        <v/>
      </c>
      <c r="L270" s="151" t="str">
        <f>IF('Peticions Aules'!L272="","",'Peticions Aules'!L272)</f>
        <v/>
      </c>
      <c r="M270" s="151" t="str">
        <f>IF('Peticions Aules'!M272="","",'Peticions Aules'!M272)</f>
        <v/>
      </c>
      <c r="N270" s="152" t="str">
        <f>IF('Peticions Aules'!N272="","",'Peticions Aules'!N272)</f>
        <v/>
      </c>
      <c r="O270" s="156" t="str">
        <f>IF('Peticions Aules'!O272="","",'Peticions Aules'!O272)</f>
        <v/>
      </c>
      <c r="Q270" s="160">
        <f t="shared" si="24"/>
        <v>0</v>
      </c>
      <c r="R270" s="154">
        <f xml:space="preserve"> IF(Q270="",0,Calculs!$C$35*Q270)</f>
        <v>0</v>
      </c>
      <c r="S270" s="160">
        <f t="shared" si="25"/>
        <v>0</v>
      </c>
      <c r="T270" s="153" t="str">
        <f t="shared" si="26"/>
        <v/>
      </c>
      <c r="U270" s="153" t="str">
        <f t="shared" si="27"/>
        <v/>
      </c>
      <c r="V270" s="154">
        <f xml:space="preserve">  IF(T270&lt;&gt;"",IF(E270="",0,SUMIF(Calculs!$B$2:$B$19,T270,Calculs!$C$2:$C$19)*E270),0)</f>
        <v>0</v>
      </c>
      <c r="W270" s="160">
        <f t="shared" si="28"/>
        <v>0</v>
      </c>
      <c r="X270" s="154" t="str">
        <f t="shared" si="31"/>
        <v/>
      </c>
      <c r="Y270" s="154">
        <f xml:space="preserve"> IF(X270="", 0,IF(E270="",0, VLOOKUP(X270,Calculs!$B$25:$C$30,2,FALSE)*E270))</f>
        <v>0</v>
      </c>
      <c r="Z270" s="160">
        <f t="shared" si="29"/>
        <v>0</v>
      </c>
      <c r="AA270" s="154">
        <f xml:space="preserve">  IF(Z270="",0,Z270*Calculs!$C$32)</f>
        <v>0</v>
      </c>
      <c r="AC270" s="154">
        <f t="shared" si="30"/>
        <v>0</v>
      </c>
    </row>
    <row r="271" spans="1:29" s="153" customFormat="1" ht="12.75" customHeight="1" x14ac:dyDescent="0.2">
      <c r="A271" s="145" t="str">
        <f>IF('Peticions Aules'!A273="","",'Peticions Aules'!A273)</f>
        <v/>
      </c>
      <c r="B271" s="145" t="str">
        <f>IF('Peticions Aules'!B273="","",'Peticions Aules'!B273)</f>
        <v/>
      </c>
      <c r="C271" s="145" t="str">
        <f>IF('Peticions Aules'!C273="","",'Peticions Aules'!C273)</f>
        <v/>
      </c>
      <c r="D271" s="146" t="str">
        <f>IF('Peticions Aules'!D273="","",'Peticions Aules'!D273)</f>
        <v/>
      </c>
      <c r="E271" s="147" t="str">
        <f>IF('Peticions Aules'!E273="","",'Peticions Aules'!E273)</f>
        <v/>
      </c>
      <c r="F271" s="148" t="str">
        <f>IF('Peticions Aules'!F273="","",'Peticions Aules'!F273)</f>
        <v/>
      </c>
      <c r="G271" s="148" t="str">
        <f>IF('Peticions Aules'!G273="","",'Peticions Aules'!G273)</f>
        <v/>
      </c>
      <c r="H271" s="148" t="str">
        <f>IF('Peticions Aules'!H273="","",'Peticions Aules'!H273)</f>
        <v/>
      </c>
      <c r="I271" s="148" t="str">
        <f>IF('Peticions Aules'!I273="","",'Peticions Aules'!I273)</f>
        <v/>
      </c>
      <c r="J271" s="149" t="str">
        <f>IF('Peticions Aules'!J273="","",'Peticions Aules'!J273)</f>
        <v/>
      </c>
      <c r="K271" s="150" t="str">
        <f>IF('Peticions Aules'!K273="","",'Peticions Aules'!K273)</f>
        <v/>
      </c>
      <c r="L271" s="151" t="str">
        <f>IF('Peticions Aules'!L273="","",'Peticions Aules'!L273)</f>
        <v/>
      </c>
      <c r="M271" s="151" t="str">
        <f>IF('Peticions Aules'!M273="","",'Peticions Aules'!M273)</f>
        <v/>
      </c>
      <c r="N271" s="152" t="str">
        <f>IF('Peticions Aules'!N273="","",'Peticions Aules'!N273)</f>
        <v/>
      </c>
      <c r="O271" s="156" t="str">
        <f>IF('Peticions Aules'!O273="","",'Peticions Aules'!O273)</f>
        <v/>
      </c>
      <c r="Q271" s="160">
        <f t="shared" si="24"/>
        <v>0</v>
      </c>
      <c r="R271" s="154">
        <f xml:space="preserve"> IF(Q271="",0,Calculs!$C$35*Q271)</f>
        <v>0</v>
      </c>
      <c r="S271" s="160">
        <f t="shared" si="25"/>
        <v>0</v>
      </c>
      <c r="T271" s="153" t="str">
        <f t="shared" si="26"/>
        <v/>
      </c>
      <c r="U271" s="153" t="str">
        <f t="shared" si="27"/>
        <v/>
      </c>
      <c r="V271" s="154">
        <f xml:space="preserve">  IF(T271&lt;&gt;"",IF(E271="",0,SUMIF(Calculs!$B$2:$B$19,T271,Calculs!$C$2:$C$19)*E271),0)</f>
        <v>0</v>
      </c>
      <c r="W271" s="160">
        <f t="shared" si="28"/>
        <v>0</v>
      </c>
      <c r="X271" s="154" t="str">
        <f t="shared" si="31"/>
        <v/>
      </c>
      <c r="Y271" s="154">
        <f xml:space="preserve"> IF(X271="", 0,IF(E271="",0, VLOOKUP(X271,Calculs!$B$25:$C$30,2,FALSE)*E271))</f>
        <v>0</v>
      </c>
      <c r="Z271" s="160">
        <f t="shared" si="29"/>
        <v>0</v>
      </c>
      <c r="AA271" s="154">
        <f xml:space="preserve">  IF(Z271="",0,Z271*Calculs!$C$32)</f>
        <v>0</v>
      </c>
      <c r="AC271" s="154">
        <f t="shared" si="30"/>
        <v>0</v>
      </c>
    </row>
    <row r="272" spans="1:29" s="153" customFormat="1" ht="12.75" customHeight="1" x14ac:dyDescent="0.2">
      <c r="A272" s="145" t="str">
        <f>IF('Peticions Aules'!A274="","",'Peticions Aules'!A274)</f>
        <v/>
      </c>
      <c r="B272" s="145" t="str">
        <f>IF('Peticions Aules'!B274="","",'Peticions Aules'!B274)</f>
        <v/>
      </c>
      <c r="C272" s="145" t="str">
        <f>IF('Peticions Aules'!C274="","",'Peticions Aules'!C274)</f>
        <v/>
      </c>
      <c r="D272" s="146" t="str">
        <f>IF('Peticions Aules'!D274="","",'Peticions Aules'!D274)</f>
        <v/>
      </c>
      <c r="E272" s="147" t="str">
        <f>IF('Peticions Aules'!E274="","",'Peticions Aules'!E274)</f>
        <v/>
      </c>
      <c r="F272" s="148" t="str">
        <f>IF('Peticions Aules'!F274="","",'Peticions Aules'!F274)</f>
        <v/>
      </c>
      <c r="G272" s="148" t="str">
        <f>IF('Peticions Aules'!G274="","",'Peticions Aules'!G274)</f>
        <v/>
      </c>
      <c r="H272" s="148" t="str">
        <f>IF('Peticions Aules'!H274="","",'Peticions Aules'!H274)</f>
        <v/>
      </c>
      <c r="I272" s="148" t="str">
        <f>IF('Peticions Aules'!I274="","",'Peticions Aules'!I274)</f>
        <v/>
      </c>
      <c r="J272" s="149" t="str">
        <f>IF('Peticions Aules'!J274="","",'Peticions Aules'!J274)</f>
        <v/>
      </c>
      <c r="K272" s="150" t="str">
        <f>IF('Peticions Aules'!K274="","",'Peticions Aules'!K274)</f>
        <v/>
      </c>
      <c r="L272" s="151" t="str">
        <f>IF('Peticions Aules'!L274="","",'Peticions Aules'!L274)</f>
        <v/>
      </c>
      <c r="M272" s="151" t="str">
        <f>IF('Peticions Aules'!M274="","",'Peticions Aules'!M274)</f>
        <v/>
      </c>
      <c r="N272" s="152" t="str">
        <f>IF('Peticions Aules'!N274="","",'Peticions Aules'!N274)</f>
        <v/>
      </c>
      <c r="O272" s="156" t="str">
        <f>IF('Peticions Aules'!O274="","",'Peticions Aules'!O274)</f>
        <v/>
      </c>
      <c r="Q272" s="160">
        <f t="shared" si="24"/>
        <v>0</v>
      </c>
      <c r="R272" s="154">
        <f xml:space="preserve"> IF(Q272="",0,Calculs!$C$35*Q272)</f>
        <v>0</v>
      </c>
      <c r="S272" s="160">
        <f t="shared" si="25"/>
        <v>0</v>
      </c>
      <c r="T272" s="153" t="str">
        <f t="shared" si="26"/>
        <v/>
      </c>
      <c r="U272" s="153" t="str">
        <f t="shared" si="27"/>
        <v/>
      </c>
      <c r="V272" s="154">
        <f xml:space="preserve">  IF(T272&lt;&gt;"",IF(E272="",0,SUMIF(Calculs!$B$2:$B$19,T272,Calculs!$C$2:$C$19)*E272),0)</f>
        <v>0</v>
      </c>
      <c r="W272" s="160">
        <f t="shared" si="28"/>
        <v>0</v>
      </c>
      <c r="X272" s="154" t="str">
        <f t="shared" si="31"/>
        <v/>
      </c>
      <c r="Y272" s="154">
        <f xml:space="preserve"> IF(X272="", 0,IF(E272="",0, VLOOKUP(X272,Calculs!$B$25:$C$30,2,FALSE)*E272))</f>
        <v>0</v>
      </c>
      <c r="Z272" s="160">
        <f t="shared" si="29"/>
        <v>0</v>
      </c>
      <c r="AA272" s="154">
        <f xml:space="preserve">  IF(Z272="",0,Z272*Calculs!$C$32)</f>
        <v>0</v>
      </c>
      <c r="AC272" s="154">
        <f t="shared" si="30"/>
        <v>0</v>
      </c>
    </row>
    <row r="273" spans="1:29" s="153" customFormat="1" ht="12.75" customHeight="1" x14ac:dyDescent="0.2">
      <c r="A273" s="145" t="str">
        <f>IF('Peticions Aules'!A275="","",'Peticions Aules'!A275)</f>
        <v/>
      </c>
      <c r="B273" s="145" t="str">
        <f>IF('Peticions Aules'!B275="","",'Peticions Aules'!B275)</f>
        <v/>
      </c>
      <c r="C273" s="145" t="str">
        <f>IF('Peticions Aules'!C275="","",'Peticions Aules'!C275)</f>
        <v/>
      </c>
      <c r="D273" s="146" t="str">
        <f>IF('Peticions Aules'!D275="","",'Peticions Aules'!D275)</f>
        <v/>
      </c>
      <c r="E273" s="147" t="str">
        <f>IF('Peticions Aules'!E275="","",'Peticions Aules'!E275)</f>
        <v/>
      </c>
      <c r="F273" s="148" t="str">
        <f>IF('Peticions Aules'!F275="","",'Peticions Aules'!F275)</f>
        <v/>
      </c>
      <c r="G273" s="148" t="str">
        <f>IF('Peticions Aules'!G275="","",'Peticions Aules'!G275)</f>
        <v/>
      </c>
      <c r="H273" s="148" t="str">
        <f>IF('Peticions Aules'!H275="","",'Peticions Aules'!H275)</f>
        <v/>
      </c>
      <c r="I273" s="148" t="str">
        <f>IF('Peticions Aules'!I275="","",'Peticions Aules'!I275)</f>
        <v/>
      </c>
      <c r="J273" s="149" t="str">
        <f>IF('Peticions Aules'!J275="","",'Peticions Aules'!J275)</f>
        <v/>
      </c>
      <c r="K273" s="150" t="str">
        <f>IF('Peticions Aules'!K275="","",'Peticions Aules'!K275)</f>
        <v/>
      </c>
      <c r="L273" s="151" t="str">
        <f>IF('Peticions Aules'!L275="","",'Peticions Aules'!L275)</f>
        <v/>
      </c>
      <c r="M273" s="151" t="str">
        <f>IF('Peticions Aules'!M275="","",'Peticions Aules'!M275)</f>
        <v/>
      </c>
      <c r="N273" s="152" t="str">
        <f>IF('Peticions Aules'!N275="","",'Peticions Aules'!N275)</f>
        <v/>
      </c>
      <c r="O273" s="156" t="str">
        <f>IF('Peticions Aules'!O275="","",'Peticions Aules'!O275)</f>
        <v/>
      </c>
      <c r="Q273" s="160">
        <f t="shared" ref="Q273:Q336" si="32" xml:space="preserve"> IF(LEFT(F273,1) = "S", E273,0)</f>
        <v>0</v>
      </c>
      <c r="R273" s="154">
        <f xml:space="preserve"> IF(Q273="",0,Calculs!$C$35*Q273)</f>
        <v>0</v>
      </c>
      <c r="S273" s="160">
        <f t="shared" ref="S273:S336" si="33" xml:space="preserve"> IF(T273&lt;&gt; "", E273,0)</f>
        <v>0</v>
      </c>
      <c r="T273" s="153" t="str">
        <f t="shared" ref="T273:T336" si="34">IF(G273&lt;&gt;"",CONCATENATE(LEFT(G273,3),IF(H273="Linux",".L",".W")),"")</f>
        <v/>
      </c>
      <c r="U273" s="153" t="str">
        <f t="shared" ref="U273:U336" si="35">IF(G273&lt;&gt;"",I273,"")</f>
        <v/>
      </c>
      <c r="V273" s="154">
        <f xml:space="preserve">  IF(T273&lt;&gt;"",IF(E273="",0,SUMIF(Calculs!$B$2:$B$19,T273,Calculs!$C$2:$C$19)*E273),0)</f>
        <v>0</v>
      </c>
      <c r="W273" s="160">
        <f t="shared" ref="W273:W336" si="36" xml:space="preserve"> IF(X273&lt;&gt; "", E273,0)</f>
        <v>0</v>
      </c>
      <c r="X273" s="154" t="str">
        <f t="shared" si="31"/>
        <v/>
      </c>
      <c r="Y273" s="154">
        <f xml:space="preserve"> IF(X273="", 0,IF(E273="",0, VLOOKUP(X273,Calculs!$B$25:$C$30,2,FALSE)*E273))</f>
        <v>0</v>
      </c>
      <c r="Z273" s="160">
        <f t="shared" ref="Z273:Z336" si="37" xml:space="preserve"> IF(LEFT(K273,1) = "S", E273,0)</f>
        <v>0</v>
      </c>
      <c r="AA273" s="154">
        <f xml:space="preserve">  IF(Z273="",0,Z273*Calculs!$C$32)</f>
        <v>0</v>
      </c>
      <c r="AC273" s="154">
        <f t="shared" ref="AC273:AC336" si="38">IF(E273="",0,R273+V273+Y273+AA273)</f>
        <v>0</v>
      </c>
    </row>
    <row r="274" spans="1:29" s="153" customFormat="1" ht="12.75" customHeight="1" x14ac:dyDescent="0.2">
      <c r="A274" s="145" t="str">
        <f>IF('Peticions Aules'!A276="","",'Peticions Aules'!A276)</f>
        <v/>
      </c>
      <c r="B274" s="145" t="str">
        <f>IF('Peticions Aules'!B276="","",'Peticions Aules'!B276)</f>
        <v/>
      </c>
      <c r="C274" s="145" t="str">
        <f>IF('Peticions Aules'!C276="","",'Peticions Aules'!C276)</f>
        <v/>
      </c>
      <c r="D274" s="146" t="str">
        <f>IF('Peticions Aules'!D276="","",'Peticions Aules'!D276)</f>
        <v/>
      </c>
      <c r="E274" s="147" t="str">
        <f>IF('Peticions Aules'!E276="","",'Peticions Aules'!E276)</f>
        <v/>
      </c>
      <c r="F274" s="148" t="str">
        <f>IF('Peticions Aules'!F276="","",'Peticions Aules'!F276)</f>
        <v/>
      </c>
      <c r="G274" s="148" t="str">
        <f>IF('Peticions Aules'!G276="","",'Peticions Aules'!G276)</f>
        <v/>
      </c>
      <c r="H274" s="148" t="str">
        <f>IF('Peticions Aules'!H276="","",'Peticions Aules'!H276)</f>
        <v/>
      </c>
      <c r="I274" s="148" t="str">
        <f>IF('Peticions Aules'!I276="","",'Peticions Aules'!I276)</f>
        <v/>
      </c>
      <c r="J274" s="149" t="str">
        <f>IF('Peticions Aules'!J276="","",'Peticions Aules'!J276)</f>
        <v/>
      </c>
      <c r="K274" s="150" t="str">
        <f>IF('Peticions Aules'!K276="","",'Peticions Aules'!K276)</f>
        <v/>
      </c>
      <c r="L274" s="151" t="str">
        <f>IF('Peticions Aules'!L276="","",'Peticions Aules'!L276)</f>
        <v/>
      </c>
      <c r="M274" s="151" t="str">
        <f>IF('Peticions Aules'!M276="","",'Peticions Aules'!M276)</f>
        <v/>
      </c>
      <c r="N274" s="152" t="str">
        <f>IF('Peticions Aules'!N276="","",'Peticions Aules'!N276)</f>
        <v/>
      </c>
      <c r="O274" s="156" t="str">
        <f>IF('Peticions Aules'!O276="","",'Peticions Aules'!O276)</f>
        <v/>
      </c>
      <c r="Q274" s="160">
        <f t="shared" si="32"/>
        <v>0</v>
      </c>
      <c r="R274" s="154">
        <f xml:space="preserve"> IF(Q274="",0,Calculs!$C$35*Q274)</f>
        <v>0</v>
      </c>
      <c r="S274" s="160">
        <f t="shared" si="33"/>
        <v>0</v>
      </c>
      <c r="T274" s="153" t="str">
        <f t="shared" si="34"/>
        <v/>
      </c>
      <c r="U274" s="153" t="str">
        <f t="shared" si="35"/>
        <v/>
      </c>
      <c r="V274" s="154">
        <f xml:space="preserve">  IF(T274&lt;&gt;"",IF(E274="",0,SUMIF(Calculs!$B$2:$B$19,T274,Calculs!$C$2:$C$19)*E274),0)</f>
        <v>0</v>
      </c>
      <c r="W274" s="160">
        <f t="shared" si="36"/>
        <v>0</v>
      </c>
      <c r="X274" s="154" t="str">
        <f t="shared" si="31"/>
        <v/>
      </c>
      <c r="Y274" s="154">
        <f xml:space="preserve"> IF(X274="", 0,IF(E274="",0, VLOOKUP(X274,Calculs!$B$25:$C$30,2,FALSE)*E274))</f>
        <v>0</v>
      </c>
      <c r="Z274" s="160">
        <f t="shared" si="37"/>
        <v>0</v>
      </c>
      <c r="AA274" s="154">
        <f xml:space="preserve">  IF(Z274="",0,Z274*Calculs!$C$32)</f>
        <v>0</v>
      </c>
      <c r="AC274" s="154">
        <f t="shared" si="38"/>
        <v>0</v>
      </c>
    </row>
    <row r="275" spans="1:29" s="153" customFormat="1" ht="12.75" customHeight="1" x14ac:dyDescent="0.2">
      <c r="A275" s="145" t="str">
        <f>IF('Peticions Aules'!A277="","",'Peticions Aules'!A277)</f>
        <v/>
      </c>
      <c r="B275" s="145" t="str">
        <f>IF('Peticions Aules'!B277="","",'Peticions Aules'!B277)</f>
        <v/>
      </c>
      <c r="C275" s="145" t="str">
        <f>IF('Peticions Aules'!C277="","",'Peticions Aules'!C277)</f>
        <v/>
      </c>
      <c r="D275" s="146" t="str">
        <f>IF('Peticions Aules'!D277="","",'Peticions Aules'!D277)</f>
        <v/>
      </c>
      <c r="E275" s="147" t="str">
        <f>IF('Peticions Aules'!E277="","",'Peticions Aules'!E277)</f>
        <v/>
      </c>
      <c r="F275" s="148" t="str">
        <f>IF('Peticions Aules'!F277="","",'Peticions Aules'!F277)</f>
        <v/>
      </c>
      <c r="G275" s="148" t="str">
        <f>IF('Peticions Aules'!G277="","",'Peticions Aules'!G277)</f>
        <v/>
      </c>
      <c r="H275" s="148" t="str">
        <f>IF('Peticions Aules'!H277="","",'Peticions Aules'!H277)</f>
        <v/>
      </c>
      <c r="I275" s="148" t="str">
        <f>IF('Peticions Aules'!I277="","",'Peticions Aules'!I277)</f>
        <v/>
      </c>
      <c r="J275" s="149" t="str">
        <f>IF('Peticions Aules'!J277="","",'Peticions Aules'!J277)</f>
        <v/>
      </c>
      <c r="K275" s="150" t="str">
        <f>IF('Peticions Aules'!K277="","",'Peticions Aules'!K277)</f>
        <v/>
      </c>
      <c r="L275" s="151" t="str">
        <f>IF('Peticions Aules'!L277="","",'Peticions Aules'!L277)</f>
        <v/>
      </c>
      <c r="M275" s="151" t="str">
        <f>IF('Peticions Aules'!M277="","",'Peticions Aules'!M277)</f>
        <v/>
      </c>
      <c r="N275" s="152" t="str">
        <f>IF('Peticions Aules'!N277="","",'Peticions Aules'!N277)</f>
        <v/>
      </c>
      <c r="O275" s="156" t="str">
        <f>IF('Peticions Aules'!O277="","",'Peticions Aules'!O277)</f>
        <v/>
      </c>
      <c r="Q275" s="160">
        <f t="shared" si="32"/>
        <v>0</v>
      </c>
      <c r="R275" s="154">
        <f xml:space="preserve"> IF(Q275="",0,Calculs!$C$35*Q275)</f>
        <v>0</v>
      </c>
      <c r="S275" s="160">
        <f t="shared" si="33"/>
        <v>0</v>
      </c>
      <c r="T275" s="153" t="str">
        <f t="shared" si="34"/>
        <v/>
      </c>
      <c r="U275" s="153" t="str">
        <f t="shared" si="35"/>
        <v/>
      </c>
      <c r="V275" s="154">
        <f xml:space="preserve">  IF(T275&lt;&gt;"",IF(E275="",0,SUMIF(Calculs!$B$2:$B$19,T275,Calculs!$C$2:$C$19)*E275),0)</f>
        <v>0</v>
      </c>
      <c r="W275" s="160">
        <f t="shared" si="36"/>
        <v>0</v>
      </c>
      <c r="X275" s="154" t="str">
        <f t="shared" ref="X275:X338" si="39">IF(AND(J275&lt;&gt;"",LEFT(J275,2)&lt;&gt;"Se"),LEFT(J275,2),"")</f>
        <v/>
      </c>
      <c r="Y275" s="154">
        <f xml:space="preserve"> IF(X275="", 0,IF(E275="",0, VLOOKUP(X275,Calculs!$B$25:$C$30,2,FALSE)*E275))</f>
        <v>0</v>
      </c>
      <c r="Z275" s="160">
        <f t="shared" si="37"/>
        <v>0</v>
      </c>
      <c r="AA275" s="154">
        <f xml:space="preserve">  IF(Z275="",0,Z275*Calculs!$C$32)</f>
        <v>0</v>
      </c>
      <c r="AC275" s="154">
        <f t="shared" si="38"/>
        <v>0</v>
      </c>
    </row>
    <row r="276" spans="1:29" s="153" customFormat="1" ht="12.75" customHeight="1" x14ac:dyDescent="0.2">
      <c r="A276" s="145" t="str">
        <f>IF('Peticions Aules'!A278="","",'Peticions Aules'!A278)</f>
        <v/>
      </c>
      <c r="B276" s="145" t="str">
        <f>IF('Peticions Aules'!B278="","",'Peticions Aules'!B278)</f>
        <v/>
      </c>
      <c r="C276" s="145" t="str">
        <f>IF('Peticions Aules'!C278="","",'Peticions Aules'!C278)</f>
        <v/>
      </c>
      <c r="D276" s="146" t="str">
        <f>IF('Peticions Aules'!D278="","",'Peticions Aules'!D278)</f>
        <v/>
      </c>
      <c r="E276" s="147" t="str">
        <f>IF('Peticions Aules'!E278="","",'Peticions Aules'!E278)</f>
        <v/>
      </c>
      <c r="F276" s="148" t="str">
        <f>IF('Peticions Aules'!F278="","",'Peticions Aules'!F278)</f>
        <v/>
      </c>
      <c r="G276" s="148" t="str">
        <f>IF('Peticions Aules'!G278="","",'Peticions Aules'!G278)</f>
        <v/>
      </c>
      <c r="H276" s="148" t="str">
        <f>IF('Peticions Aules'!H278="","",'Peticions Aules'!H278)</f>
        <v/>
      </c>
      <c r="I276" s="148" t="str">
        <f>IF('Peticions Aules'!I278="","",'Peticions Aules'!I278)</f>
        <v/>
      </c>
      <c r="J276" s="149" t="str">
        <f>IF('Peticions Aules'!J278="","",'Peticions Aules'!J278)</f>
        <v/>
      </c>
      <c r="K276" s="150" t="str">
        <f>IF('Peticions Aules'!K278="","",'Peticions Aules'!K278)</f>
        <v/>
      </c>
      <c r="L276" s="151" t="str">
        <f>IF('Peticions Aules'!L278="","",'Peticions Aules'!L278)</f>
        <v/>
      </c>
      <c r="M276" s="151" t="str">
        <f>IF('Peticions Aules'!M278="","",'Peticions Aules'!M278)</f>
        <v/>
      </c>
      <c r="N276" s="152" t="str">
        <f>IF('Peticions Aules'!N278="","",'Peticions Aules'!N278)</f>
        <v/>
      </c>
      <c r="O276" s="156" t="str">
        <f>IF('Peticions Aules'!O278="","",'Peticions Aules'!O278)</f>
        <v/>
      </c>
      <c r="Q276" s="160">
        <f t="shared" si="32"/>
        <v>0</v>
      </c>
      <c r="R276" s="154">
        <f xml:space="preserve"> IF(Q276="",0,Calculs!$C$35*Q276)</f>
        <v>0</v>
      </c>
      <c r="S276" s="160">
        <f t="shared" si="33"/>
        <v>0</v>
      </c>
      <c r="T276" s="153" t="str">
        <f t="shared" si="34"/>
        <v/>
      </c>
      <c r="U276" s="153" t="str">
        <f t="shared" si="35"/>
        <v/>
      </c>
      <c r="V276" s="154">
        <f xml:space="preserve">  IF(T276&lt;&gt;"",IF(E276="",0,SUMIF(Calculs!$B$2:$B$19,T276,Calculs!$C$2:$C$19)*E276),0)</f>
        <v>0</v>
      </c>
      <c r="W276" s="160">
        <f t="shared" si="36"/>
        <v>0</v>
      </c>
      <c r="X276" s="154" t="str">
        <f t="shared" si="39"/>
        <v/>
      </c>
      <c r="Y276" s="154">
        <f xml:space="preserve"> IF(X276="", 0,IF(E276="",0, VLOOKUP(X276,Calculs!$B$25:$C$30,2,FALSE)*E276))</f>
        <v>0</v>
      </c>
      <c r="Z276" s="160">
        <f t="shared" si="37"/>
        <v>0</v>
      </c>
      <c r="AA276" s="154">
        <f xml:space="preserve">  IF(Z276="",0,Z276*Calculs!$C$32)</f>
        <v>0</v>
      </c>
      <c r="AC276" s="154">
        <f t="shared" si="38"/>
        <v>0</v>
      </c>
    </row>
    <row r="277" spans="1:29" s="153" customFormat="1" ht="12.75" customHeight="1" x14ac:dyDescent="0.2">
      <c r="A277" s="145" t="str">
        <f>IF('Peticions Aules'!A279="","",'Peticions Aules'!A279)</f>
        <v/>
      </c>
      <c r="B277" s="145" t="str">
        <f>IF('Peticions Aules'!B279="","",'Peticions Aules'!B279)</f>
        <v/>
      </c>
      <c r="C277" s="145" t="str">
        <f>IF('Peticions Aules'!C279="","",'Peticions Aules'!C279)</f>
        <v/>
      </c>
      <c r="D277" s="146" t="str">
        <f>IF('Peticions Aules'!D279="","",'Peticions Aules'!D279)</f>
        <v/>
      </c>
      <c r="E277" s="147" t="str">
        <f>IF('Peticions Aules'!E279="","",'Peticions Aules'!E279)</f>
        <v/>
      </c>
      <c r="F277" s="148" t="str">
        <f>IF('Peticions Aules'!F279="","",'Peticions Aules'!F279)</f>
        <v/>
      </c>
      <c r="G277" s="148" t="str">
        <f>IF('Peticions Aules'!G279="","",'Peticions Aules'!G279)</f>
        <v/>
      </c>
      <c r="H277" s="148" t="str">
        <f>IF('Peticions Aules'!H279="","",'Peticions Aules'!H279)</f>
        <v/>
      </c>
      <c r="I277" s="148" t="str">
        <f>IF('Peticions Aules'!I279="","",'Peticions Aules'!I279)</f>
        <v/>
      </c>
      <c r="J277" s="149" t="str">
        <f>IF('Peticions Aules'!J279="","",'Peticions Aules'!J279)</f>
        <v/>
      </c>
      <c r="K277" s="150" t="str">
        <f>IF('Peticions Aules'!K279="","",'Peticions Aules'!K279)</f>
        <v/>
      </c>
      <c r="L277" s="151" t="str">
        <f>IF('Peticions Aules'!L279="","",'Peticions Aules'!L279)</f>
        <v/>
      </c>
      <c r="M277" s="151" t="str">
        <f>IF('Peticions Aules'!M279="","",'Peticions Aules'!M279)</f>
        <v/>
      </c>
      <c r="N277" s="152" t="str">
        <f>IF('Peticions Aules'!N279="","",'Peticions Aules'!N279)</f>
        <v/>
      </c>
      <c r="O277" s="156" t="str">
        <f>IF('Peticions Aules'!O279="","",'Peticions Aules'!O279)</f>
        <v/>
      </c>
      <c r="Q277" s="160">
        <f t="shared" si="32"/>
        <v>0</v>
      </c>
      <c r="R277" s="154">
        <f xml:space="preserve"> IF(Q277="",0,Calculs!$C$35*Q277)</f>
        <v>0</v>
      </c>
      <c r="S277" s="160">
        <f t="shared" si="33"/>
        <v>0</v>
      </c>
      <c r="T277" s="153" t="str">
        <f t="shared" si="34"/>
        <v/>
      </c>
      <c r="U277" s="153" t="str">
        <f t="shared" si="35"/>
        <v/>
      </c>
      <c r="V277" s="154">
        <f xml:space="preserve">  IF(T277&lt;&gt;"",IF(E277="",0,SUMIF(Calculs!$B$2:$B$19,T277,Calculs!$C$2:$C$19)*E277),0)</f>
        <v>0</v>
      </c>
      <c r="W277" s="160">
        <f t="shared" si="36"/>
        <v>0</v>
      </c>
      <c r="X277" s="154" t="str">
        <f t="shared" si="39"/>
        <v/>
      </c>
      <c r="Y277" s="154">
        <f xml:space="preserve"> IF(X277="", 0,IF(E277="",0, VLOOKUP(X277,Calculs!$B$25:$C$30,2,FALSE)*E277))</f>
        <v>0</v>
      </c>
      <c r="Z277" s="160">
        <f t="shared" si="37"/>
        <v>0</v>
      </c>
      <c r="AA277" s="154">
        <f xml:space="preserve">  IF(Z277="",0,Z277*Calculs!$C$32)</f>
        <v>0</v>
      </c>
      <c r="AC277" s="154">
        <f t="shared" si="38"/>
        <v>0</v>
      </c>
    </row>
    <row r="278" spans="1:29" s="153" customFormat="1" ht="12.75" customHeight="1" x14ac:dyDescent="0.2">
      <c r="A278" s="145" t="str">
        <f>IF('Peticions Aules'!A280="","",'Peticions Aules'!A280)</f>
        <v/>
      </c>
      <c r="B278" s="145" t="str">
        <f>IF('Peticions Aules'!B280="","",'Peticions Aules'!B280)</f>
        <v/>
      </c>
      <c r="C278" s="145" t="str">
        <f>IF('Peticions Aules'!C280="","",'Peticions Aules'!C280)</f>
        <v/>
      </c>
      <c r="D278" s="146" t="str">
        <f>IF('Peticions Aules'!D280="","",'Peticions Aules'!D280)</f>
        <v/>
      </c>
      <c r="E278" s="147" t="str">
        <f>IF('Peticions Aules'!E280="","",'Peticions Aules'!E280)</f>
        <v/>
      </c>
      <c r="F278" s="148" t="str">
        <f>IF('Peticions Aules'!F280="","",'Peticions Aules'!F280)</f>
        <v/>
      </c>
      <c r="G278" s="148" t="str">
        <f>IF('Peticions Aules'!G280="","",'Peticions Aules'!G280)</f>
        <v/>
      </c>
      <c r="H278" s="148" t="str">
        <f>IF('Peticions Aules'!H280="","",'Peticions Aules'!H280)</f>
        <v/>
      </c>
      <c r="I278" s="148" t="str">
        <f>IF('Peticions Aules'!I280="","",'Peticions Aules'!I280)</f>
        <v/>
      </c>
      <c r="J278" s="149" t="str">
        <f>IF('Peticions Aules'!J280="","",'Peticions Aules'!J280)</f>
        <v/>
      </c>
      <c r="K278" s="150" t="str">
        <f>IF('Peticions Aules'!K280="","",'Peticions Aules'!K280)</f>
        <v/>
      </c>
      <c r="L278" s="151" t="str">
        <f>IF('Peticions Aules'!L280="","",'Peticions Aules'!L280)</f>
        <v/>
      </c>
      <c r="M278" s="151" t="str">
        <f>IF('Peticions Aules'!M280="","",'Peticions Aules'!M280)</f>
        <v/>
      </c>
      <c r="N278" s="152" t="str">
        <f>IF('Peticions Aules'!N280="","",'Peticions Aules'!N280)</f>
        <v/>
      </c>
      <c r="O278" s="156" t="str">
        <f>IF('Peticions Aules'!O280="","",'Peticions Aules'!O280)</f>
        <v/>
      </c>
      <c r="Q278" s="160">
        <f t="shared" si="32"/>
        <v>0</v>
      </c>
      <c r="R278" s="154">
        <f xml:space="preserve"> IF(Q278="",0,Calculs!$C$35*Q278)</f>
        <v>0</v>
      </c>
      <c r="S278" s="160">
        <f t="shared" si="33"/>
        <v>0</v>
      </c>
      <c r="T278" s="153" t="str">
        <f t="shared" si="34"/>
        <v/>
      </c>
      <c r="U278" s="153" t="str">
        <f t="shared" si="35"/>
        <v/>
      </c>
      <c r="V278" s="154">
        <f xml:space="preserve">  IF(T278&lt;&gt;"",IF(E278="",0,SUMIF(Calculs!$B$2:$B$19,T278,Calculs!$C$2:$C$19)*E278),0)</f>
        <v>0</v>
      </c>
      <c r="W278" s="160">
        <f t="shared" si="36"/>
        <v>0</v>
      </c>
      <c r="X278" s="154" t="str">
        <f t="shared" si="39"/>
        <v/>
      </c>
      <c r="Y278" s="154">
        <f xml:space="preserve"> IF(X278="", 0,IF(E278="",0, VLOOKUP(X278,Calculs!$B$25:$C$30,2,FALSE)*E278))</f>
        <v>0</v>
      </c>
      <c r="Z278" s="160">
        <f t="shared" si="37"/>
        <v>0</v>
      </c>
      <c r="AA278" s="154">
        <f xml:space="preserve">  IF(Z278="",0,Z278*Calculs!$C$32)</f>
        <v>0</v>
      </c>
      <c r="AC278" s="154">
        <f t="shared" si="38"/>
        <v>0</v>
      </c>
    </row>
    <row r="279" spans="1:29" s="153" customFormat="1" ht="12.75" customHeight="1" x14ac:dyDescent="0.2">
      <c r="A279" s="145" t="str">
        <f>IF('Peticions Aules'!A281="","",'Peticions Aules'!A281)</f>
        <v/>
      </c>
      <c r="B279" s="145" t="str">
        <f>IF('Peticions Aules'!B281="","",'Peticions Aules'!B281)</f>
        <v/>
      </c>
      <c r="C279" s="145" t="str">
        <f>IF('Peticions Aules'!C281="","",'Peticions Aules'!C281)</f>
        <v/>
      </c>
      <c r="D279" s="146" t="str">
        <f>IF('Peticions Aules'!D281="","",'Peticions Aules'!D281)</f>
        <v/>
      </c>
      <c r="E279" s="147" t="str">
        <f>IF('Peticions Aules'!E281="","",'Peticions Aules'!E281)</f>
        <v/>
      </c>
      <c r="F279" s="148" t="str">
        <f>IF('Peticions Aules'!F281="","",'Peticions Aules'!F281)</f>
        <v/>
      </c>
      <c r="G279" s="148" t="str">
        <f>IF('Peticions Aules'!G281="","",'Peticions Aules'!G281)</f>
        <v/>
      </c>
      <c r="H279" s="148" t="str">
        <f>IF('Peticions Aules'!H281="","",'Peticions Aules'!H281)</f>
        <v/>
      </c>
      <c r="I279" s="148" t="str">
        <f>IF('Peticions Aules'!I281="","",'Peticions Aules'!I281)</f>
        <v/>
      </c>
      <c r="J279" s="149" t="str">
        <f>IF('Peticions Aules'!J281="","",'Peticions Aules'!J281)</f>
        <v/>
      </c>
      <c r="K279" s="150" t="str">
        <f>IF('Peticions Aules'!K281="","",'Peticions Aules'!K281)</f>
        <v/>
      </c>
      <c r="L279" s="151" t="str">
        <f>IF('Peticions Aules'!L281="","",'Peticions Aules'!L281)</f>
        <v/>
      </c>
      <c r="M279" s="151" t="str">
        <f>IF('Peticions Aules'!M281="","",'Peticions Aules'!M281)</f>
        <v/>
      </c>
      <c r="N279" s="152" t="str">
        <f>IF('Peticions Aules'!N281="","",'Peticions Aules'!N281)</f>
        <v/>
      </c>
      <c r="O279" s="156" t="str">
        <f>IF('Peticions Aules'!O281="","",'Peticions Aules'!O281)</f>
        <v/>
      </c>
      <c r="Q279" s="160">
        <f t="shared" si="32"/>
        <v>0</v>
      </c>
      <c r="R279" s="154">
        <f xml:space="preserve"> IF(Q279="",0,Calculs!$C$35*Q279)</f>
        <v>0</v>
      </c>
      <c r="S279" s="160">
        <f t="shared" si="33"/>
        <v>0</v>
      </c>
      <c r="T279" s="153" t="str">
        <f t="shared" si="34"/>
        <v/>
      </c>
      <c r="U279" s="153" t="str">
        <f t="shared" si="35"/>
        <v/>
      </c>
      <c r="V279" s="154">
        <f xml:space="preserve">  IF(T279&lt;&gt;"",IF(E279="",0,SUMIF(Calculs!$B$2:$B$19,T279,Calculs!$C$2:$C$19)*E279),0)</f>
        <v>0</v>
      </c>
      <c r="W279" s="160">
        <f t="shared" si="36"/>
        <v>0</v>
      </c>
      <c r="X279" s="154" t="str">
        <f t="shared" si="39"/>
        <v/>
      </c>
      <c r="Y279" s="154">
        <f xml:space="preserve"> IF(X279="", 0,IF(E279="",0, VLOOKUP(X279,Calculs!$B$25:$C$30,2,FALSE)*E279))</f>
        <v>0</v>
      </c>
      <c r="Z279" s="160">
        <f t="shared" si="37"/>
        <v>0</v>
      </c>
      <c r="AA279" s="154">
        <f xml:space="preserve">  IF(Z279="",0,Z279*Calculs!$C$32)</f>
        <v>0</v>
      </c>
      <c r="AC279" s="154">
        <f t="shared" si="38"/>
        <v>0</v>
      </c>
    </row>
    <row r="280" spans="1:29" s="153" customFormat="1" ht="12.75" customHeight="1" x14ac:dyDescent="0.2">
      <c r="A280" s="145" t="str">
        <f>IF('Peticions Aules'!A282="","",'Peticions Aules'!A282)</f>
        <v/>
      </c>
      <c r="B280" s="145" t="str">
        <f>IF('Peticions Aules'!B282="","",'Peticions Aules'!B282)</f>
        <v/>
      </c>
      <c r="C280" s="145" t="str">
        <f>IF('Peticions Aules'!C282="","",'Peticions Aules'!C282)</f>
        <v/>
      </c>
      <c r="D280" s="146" t="str">
        <f>IF('Peticions Aules'!D282="","",'Peticions Aules'!D282)</f>
        <v/>
      </c>
      <c r="E280" s="147" t="str">
        <f>IF('Peticions Aules'!E282="","",'Peticions Aules'!E282)</f>
        <v/>
      </c>
      <c r="F280" s="148" t="str">
        <f>IF('Peticions Aules'!F282="","",'Peticions Aules'!F282)</f>
        <v/>
      </c>
      <c r="G280" s="148" t="str">
        <f>IF('Peticions Aules'!G282="","",'Peticions Aules'!G282)</f>
        <v/>
      </c>
      <c r="H280" s="148" t="str">
        <f>IF('Peticions Aules'!H282="","",'Peticions Aules'!H282)</f>
        <v/>
      </c>
      <c r="I280" s="148" t="str">
        <f>IF('Peticions Aules'!I282="","",'Peticions Aules'!I282)</f>
        <v/>
      </c>
      <c r="J280" s="149" t="str">
        <f>IF('Peticions Aules'!J282="","",'Peticions Aules'!J282)</f>
        <v/>
      </c>
      <c r="K280" s="150" t="str">
        <f>IF('Peticions Aules'!K282="","",'Peticions Aules'!K282)</f>
        <v/>
      </c>
      <c r="L280" s="151" t="str">
        <f>IF('Peticions Aules'!L282="","",'Peticions Aules'!L282)</f>
        <v/>
      </c>
      <c r="M280" s="151" t="str">
        <f>IF('Peticions Aules'!M282="","",'Peticions Aules'!M282)</f>
        <v/>
      </c>
      <c r="N280" s="152" t="str">
        <f>IF('Peticions Aules'!N282="","",'Peticions Aules'!N282)</f>
        <v/>
      </c>
      <c r="O280" s="156" t="str">
        <f>IF('Peticions Aules'!O282="","",'Peticions Aules'!O282)</f>
        <v/>
      </c>
      <c r="Q280" s="160">
        <f t="shared" si="32"/>
        <v>0</v>
      </c>
      <c r="R280" s="154">
        <f xml:space="preserve"> IF(Q280="",0,Calculs!$C$35*Q280)</f>
        <v>0</v>
      </c>
      <c r="S280" s="160">
        <f t="shared" si="33"/>
        <v>0</v>
      </c>
      <c r="T280" s="153" t="str">
        <f t="shared" si="34"/>
        <v/>
      </c>
      <c r="U280" s="153" t="str">
        <f t="shared" si="35"/>
        <v/>
      </c>
      <c r="V280" s="154">
        <f xml:space="preserve">  IF(T280&lt;&gt;"",IF(E280="",0,SUMIF(Calculs!$B$2:$B$19,T280,Calculs!$C$2:$C$19)*E280),0)</f>
        <v>0</v>
      </c>
      <c r="W280" s="160">
        <f t="shared" si="36"/>
        <v>0</v>
      </c>
      <c r="X280" s="154" t="str">
        <f t="shared" si="39"/>
        <v/>
      </c>
      <c r="Y280" s="154">
        <f xml:space="preserve"> IF(X280="", 0,IF(E280="",0, VLOOKUP(X280,Calculs!$B$25:$C$30,2,FALSE)*E280))</f>
        <v>0</v>
      </c>
      <c r="Z280" s="160">
        <f t="shared" si="37"/>
        <v>0</v>
      </c>
      <c r="AA280" s="154">
        <f xml:space="preserve">  IF(Z280="",0,Z280*Calculs!$C$32)</f>
        <v>0</v>
      </c>
      <c r="AC280" s="154">
        <f t="shared" si="38"/>
        <v>0</v>
      </c>
    </row>
    <row r="281" spans="1:29" s="153" customFormat="1" ht="12.75" customHeight="1" x14ac:dyDescent="0.2">
      <c r="A281" s="145" t="str">
        <f>IF('Peticions Aules'!A283="","",'Peticions Aules'!A283)</f>
        <v/>
      </c>
      <c r="B281" s="145" t="str">
        <f>IF('Peticions Aules'!B283="","",'Peticions Aules'!B283)</f>
        <v/>
      </c>
      <c r="C281" s="145" t="str">
        <f>IF('Peticions Aules'!C283="","",'Peticions Aules'!C283)</f>
        <v/>
      </c>
      <c r="D281" s="146" t="str">
        <f>IF('Peticions Aules'!D283="","",'Peticions Aules'!D283)</f>
        <v/>
      </c>
      <c r="E281" s="147" t="str">
        <f>IF('Peticions Aules'!E283="","",'Peticions Aules'!E283)</f>
        <v/>
      </c>
      <c r="F281" s="148" t="str">
        <f>IF('Peticions Aules'!F283="","",'Peticions Aules'!F283)</f>
        <v/>
      </c>
      <c r="G281" s="148" t="str">
        <f>IF('Peticions Aules'!G283="","",'Peticions Aules'!G283)</f>
        <v/>
      </c>
      <c r="H281" s="148" t="str">
        <f>IF('Peticions Aules'!H283="","",'Peticions Aules'!H283)</f>
        <v/>
      </c>
      <c r="I281" s="148" t="str">
        <f>IF('Peticions Aules'!I283="","",'Peticions Aules'!I283)</f>
        <v/>
      </c>
      <c r="J281" s="149" t="str">
        <f>IF('Peticions Aules'!J283="","",'Peticions Aules'!J283)</f>
        <v/>
      </c>
      <c r="K281" s="150" t="str">
        <f>IF('Peticions Aules'!K283="","",'Peticions Aules'!K283)</f>
        <v/>
      </c>
      <c r="L281" s="151" t="str">
        <f>IF('Peticions Aules'!L283="","",'Peticions Aules'!L283)</f>
        <v/>
      </c>
      <c r="M281" s="151" t="str">
        <f>IF('Peticions Aules'!M283="","",'Peticions Aules'!M283)</f>
        <v/>
      </c>
      <c r="N281" s="152" t="str">
        <f>IF('Peticions Aules'!N283="","",'Peticions Aules'!N283)</f>
        <v/>
      </c>
      <c r="O281" s="156" t="str">
        <f>IF('Peticions Aules'!O283="","",'Peticions Aules'!O283)</f>
        <v/>
      </c>
      <c r="Q281" s="160">
        <f t="shared" si="32"/>
        <v>0</v>
      </c>
      <c r="R281" s="154">
        <f xml:space="preserve"> IF(Q281="",0,Calculs!$C$35*Q281)</f>
        <v>0</v>
      </c>
      <c r="S281" s="160">
        <f t="shared" si="33"/>
        <v>0</v>
      </c>
      <c r="T281" s="153" t="str">
        <f t="shared" si="34"/>
        <v/>
      </c>
      <c r="U281" s="153" t="str">
        <f t="shared" si="35"/>
        <v/>
      </c>
      <c r="V281" s="154">
        <f xml:space="preserve">  IF(T281&lt;&gt;"",IF(E281="",0,SUMIF(Calculs!$B$2:$B$19,T281,Calculs!$C$2:$C$19)*E281),0)</f>
        <v>0</v>
      </c>
      <c r="W281" s="160">
        <f t="shared" si="36"/>
        <v>0</v>
      </c>
      <c r="X281" s="154" t="str">
        <f t="shared" si="39"/>
        <v/>
      </c>
      <c r="Y281" s="154">
        <f xml:space="preserve"> IF(X281="", 0,IF(E281="",0, VLOOKUP(X281,Calculs!$B$25:$C$30,2,FALSE)*E281))</f>
        <v>0</v>
      </c>
      <c r="Z281" s="160">
        <f t="shared" si="37"/>
        <v>0</v>
      </c>
      <c r="AA281" s="154">
        <f xml:space="preserve">  IF(Z281="",0,Z281*Calculs!$C$32)</f>
        <v>0</v>
      </c>
      <c r="AC281" s="154">
        <f t="shared" si="38"/>
        <v>0</v>
      </c>
    </row>
    <row r="282" spans="1:29" s="153" customFormat="1" ht="12.75" customHeight="1" x14ac:dyDescent="0.2">
      <c r="A282" s="145" t="str">
        <f>IF('Peticions Aules'!A284="","",'Peticions Aules'!A284)</f>
        <v/>
      </c>
      <c r="B282" s="145" t="str">
        <f>IF('Peticions Aules'!B284="","",'Peticions Aules'!B284)</f>
        <v/>
      </c>
      <c r="C282" s="145" t="str">
        <f>IF('Peticions Aules'!C284="","",'Peticions Aules'!C284)</f>
        <v/>
      </c>
      <c r="D282" s="146" t="str">
        <f>IF('Peticions Aules'!D284="","",'Peticions Aules'!D284)</f>
        <v/>
      </c>
      <c r="E282" s="147" t="str">
        <f>IF('Peticions Aules'!E284="","",'Peticions Aules'!E284)</f>
        <v/>
      </c>
      <c r="F282" s="148" t="str">
        <f>IF('Peticions Aules'!F284="","",'Peticions Aules'!F284)</f>
        <v/>
      </c>
      <c r="G282" s="148" t="str">
        <f>IF('Peticions Aules'!G284="","",'Peticions Aules'!G284)</f>
        <v/>
      </c>
      <c r="H282" s="148" t="str">
        <f>IF('Peticions Aules'!H284="","",'Peticions Aules'!H284)</f>
        <v/>
      </c>
      <c r="I282" s="148" t="str">
        <f>IF('Peticions Aules'!I284="","",'Peticions Aules'!I284)</f>
        <v/>
      </c>
      <c r="J282" s="149" t="str">
        <f>IF('Peticions Aules'!J284="","",'Peticions Aules'!J284)</f>
        <v/>
      </c>
      <c r="K282" s="150" t="str">
        <f>IF('Peticions Aules'!K284="","",'Peticions Aules'!K284)</f>
        <v/>
      </c>
      <c r="L282" s="151" t="str">
        <f>IF('Peticions Aules'!L284="","",'Peticions Aules'!L284)</f>
        <v/>
      </c>
      <c r="M282" s="151" t="str">
        <f>IF('Peticions Aules'!M284="","",'Peticions Aules'!M284)</f>
        <v/>
      </c>
      <c r="N282" s="152" t="str">
        <f>IF('Peticions Aules'!N284="","",'Peticions Aules'!N284)</f>
        <v/>
      </c>
      <c r="O282" s="156" t="str">
        <f>IF('Peticions Aules'!O284="","",'Peticions Aules'!O284)</f>
        <v/>
      </c>
      <c r="Q282" s="160">
        <f t="shared" si="32"/>
        <v>0</v>
      </c>
      <c r="R282" s="154">
        <f xml:space="preserve"> IF(Q282="",0,Calculs!$C$35*Q282)</f>
        <v>0</v>
      </c>
      <c r="S282" s="160">
        <f t="shared" si="33"/>
        <v>0</v>
      </c>
      <c r="T282" s="153" t="str">
        <f t="shared" si="34"/>
        <v/>
      </c>
      <c r="U282" s="153" t="str">
        <f t="shared" si="35"/>
        <v/>
      </c>
      <c r="V282" s="154">
        <f xml:space="preserve">  IF(T282&lt;&gt;"",IF(E282="",0,SUMIF(Calculs!$B$2:$B$19,T282,Calculs!$C$2:$C$19)*E282),0)</f>
        <v>0</v>
      </c>
      <c r="W282" s="160">
        <f t="shared" si="36"/>
        <v>0</v>
      </c>
      <c r="X282" s="154" t="str">
        <f t="shared" si="39"/>
        <v/>
      </c>
      <c r="Y282" s="154">
        <f xml:space="preserve"> IF(X282="", 0,IF(E282="",0, VLOOKUP(X282,Calculs!$B$25:$C$30,2,FALSE)*E282))</f>
        <v>0</v>
      </c>
      <c r="Z282" s="160">
        <f t="shared" si="37"/>
        <v>0</v>
      </c>
      <c r="AA282" s="154">
        <f xml:space="preserve">  IF(Z282="",0,Z282*Calculs!$C$32)</f>
        <v>0</v>
      </c>
      <c r="AC282" s="154">
        <f t="shared" si="38"/>
        <v>0</v>
      </c>
    </row>
    <row r="283" spans="1:29" s="153" customFormat="1" ht="12.75" customHeight="1" x14ac:dyDescent="0.2">
      <c r="A283" s="145" t="str">
        <f>IF('Peticions Aules'!A285="","",'Peticions Aules'!A285)</f>
        <v/>
      </c>
      <c r="B283" s="145" t="str">
        <f>IF('Peticions Aules'!B285="","",'Peticions Aules'!B285)</f>
        <v/>
      </c>
      <c r="C283" s="145" t="str">
        <f>IF('Peticions Aules'!C285="","",'Peticions Aules'!C285)</f>
        <v/>
      </c>
      <c r="D283" s="146" t="str">
        <f>IF('Peticions Aules'!D285="","",'Peticions Aules'!D285)</f>
        <v/>
      </c>
      <c r="E283" s="147" t="str">
        <f>IF('Peticions Aules'!E285="","",'Peticions Aules'!E285)</f>
        <v/>
      </c>
      <c r="F283" s="148" t="str">
        <f>IF('Peticions Aules'!F285="","",'Peticions Aules'!F285)</f>
        <v/>
      </c>
      <c r="G283" s="148" t="str">
        <f>IF('Peticions Aules'!G285="","",'Peticions Aules'!G285)</f>
        <v/>
      </c>
      <c r="H283" s="148" t="str">
        <f>IF('Peticions Aules'!H285="","",'Peticions Aules'!H285)</f>
        <v/>
      </c>
      <c r="I283" s="148" t="str">
        <f>IF('Peticions Aules'!I285="","",'Peticions Aules'!I285)</f>
        <v/>
      </c>
      <c r="J283" s="149" t="str">
        <f>IF('Peticions Aules'!J285="","",'Peticions Aules'!J285)</f>
        <v/>
      </c>
      <c r="K283" s="150" t="str">
        <f>IF('Peticions Aules'!K285="","",'Peticions Aules'!K285)</f>
        <v/>
      </c>
      <c r="L283" s="151" t="str">
        <f>IF('Peticions Aules'!L285="","",'Peticions Aules'!L285)</f>
        <v/>
      </c>
      <c r="M283" s="151" t="str">
        <f>IF('Peticions Aules'!M285="","",'Peticions Aules'!M285)</f>
        <v/>
      </c>
      <c r="N283" s="152" t="str">
        <f>IF('Peticions Aules'!N285="","",'Peticions Aules'!N285)</f>
        <v/>
      </c>
      <c r="O283" s="156" t="str">
        <f>IF('Peticions Aules'!O285="","",'Peticions Aules'!O285)</f>
        <v/>
      </c>
      <c r="Q283" s="160">
        <f t="shared" si="32"/>
        <v>0</v>
      </c>
      <c r="R283" s="154">
        <f xml:space="preserve"> IF(Q283="",0,Calculs!$C$35*Q283)</f>
        <v>0</v>
      </c>
      <c r="S283" s="160">
        <f t="shared" si="33"/>
        <v>0</v>
      </c>
      <c r="T283" s="153" t="str">
        <f t="shared" si="34"/>
        <v/>
      </c>
      <c r="U283" s="153" t="str">
        <f t="shared" si="35"/>
        <v/>
      </c>
      <c r="V283" s="154">
        <f xml:space="preserve">  IF(T283&lt;&gt;"",IF(E283="",0,SUMIF(Calculs!$B$2:$B$19,T283,Calculs!$C$2:$C$19)*E283),0)</f>
        <v>0</v>
      </c>
      <c r="W283" s="160">
        <f t="shared" si="36"/>
        <v>0</v>
      </c>
      <c r="X283" s="154" t="str">
        <f t="shared" si="39"/>
        <v/>
      </c>
      <c r="Y283" s="154">
        <f xml:space="preserve"> IF(X283="", 0,IF(E283="",0, VLOOKUP(X283,Calculs!$B$25:$C$30,2,FALSE)*E283))</f>
        <v>0</v>
      </c>
      <c r="Z283" s="160">
        <f t="shared" si="37"/>
        <v>0</v>
      </c>
      <c r="AA283" s="154">
        <f xml:space="preserve">  IF(Z283="",0,Z283*Calculs!$C$32)</f>
        <v>0</v>
      </c>
      <c r="AC283" s="154">
        <f t="shared" si="38"/>
        <v>0</v>
      </c>
    </row>
    <row r="284" spans="1:29" s="153" customFormat="1" ht="12.75" customHeight="1" x14ac:dyDescent="0.2">
      <c r="A284" s="145" t="str">
        <f>IF('Peticions Aules'!A286="","",'Peticions Aules'!A286)</f>
        <v/>
      </c>
      <c r="B284" s="145" t="str">
        <f>IF('Peticions Aules'!B286="","",'Peticions Aules'!B286)</f>
        <v/>
      </c>
      <c r="C284" s="145" t="str">
        <f>IF('Peticions Aules'!C286="","",'Peticions Aules'!C286)</f>
        <v/>
      </c>
      <c r="D284" s="146" t="str">
        <f>IF('Peticions Aules'!D286="","",'Peticions Aules'!D286)</f>
        <v/>
      </c>
      <c r="E284" s="147" t="str">
        <f>IF('Peticions Aules'!E286="","",'Peticions Aules'!E286)</f>
        <v/>
      </c>
      <c r="F284" s="148" t="str">
        <f>IF('Peticions Aules'!F286="","",'Peticions Aules'!F286)</f>
        <v/>
      </c>
      <c r="G284" s="148" t="str">
        <f>IF('Peticions Aules'!G286="","",'Peticions Aules'!G286)</f>
        <v/>
      </c>
      <c r="H284" s="148" t="str">
        <f>IF('Peticions Aules'!H286="","",'Peticions Aules'!H286)</f>
        <v/>
      </c>
      <c r="I284" s="148" t="str">
        <f>IF('Peticions Aules'!I286="","",'Peticions Aules'!I286)</f>
        <v/>
      </c>
      <c r="J284" s="149" t="str">
        <f>IF('Peticions Aules'!J286="","",'Peticions Aules'!J286)</f>
        <v/>
      </c>
      <c r="K284" s="150" t="str">
        <f>IF('Peticions Aules'!K286="","",'Peticions Aules'!K286)</f>
        <v/>
      </c>
      <c r="L284" s="151" t="str">
        <f>IF('Peticions Aules'!L286="","",'Peticions Aules'!L286)</f>
        <v/>
      </c>
      <c r="M284" s="151" t="str">
        <f>IF('Peticions Aules'!M286="","",'Peticions Aules'!M286)</f>
        <v/>
      </c>
      <c r="N284" s="152" t="str">
        <f>IF('Peticions Aules'!N286="","",'Peticions Aules'!N286)</f>
        <v/>
      </c>
      <c r="O284" s="156" t="str">
        <f>IF('Peticions Aules'!O286="","",'Peticions Aules'!O286)</f>
        <v/>
      </c>
      <c r="Q284" s="160">
        <f t="shared" si="32"/>
        <v>0</v>
      </c>
      <c r="R284" s="154">
        <f xml:space="preserve"> IF(Q284="",0,Calculs!$C$35*Q284)</f>
        <v>0</v>
      </c>
      <c r="S284" s="160">
        <f t="shared" si="33"/>
        <v>0</v>
      </c>
      <c r="T284" s="153" t="str">
        <f t="shared" si="34"/>
        <v/>
      </c>
      <c r="U284" s="153" t="str">
        <f t="shared" si="35"/>
        <v/>
      </c>
      <c r="V284" s="154">
        <f xml:space="preserve">  IF(T284&lt;&gt;"",IF(E284="",0,SUMIF(Calculs!$B$2:$B$19,T284,Calculs!$C$2:$C$19)*E284),0)</f>
        <v>0</v>
      </c>
      <c r="W284" s="160">
        <f t="shared" si="36"/>
        <v>0</v>
      </c>
      <c r="X284" s="154" t="str">
        <f t="shared" si="39"/>
        <v/>
      </c>
      <c r="Y284" s="154">
        <f xml:space="preserve"> IF(X284="", 0,IF(E284="",0, VLOOKUP(X284,Calculs!$B$25:$C$30,2,FALSE)*E284))</f>
        <v>0</v>
      </c>
      <c r="Z284" s="160">
        <f t="shared" si="37"/>
        <v>0</v>
      </c>
      <c r="AA284" s="154">
        <f xml:space="preserve">  IF(Z284="",0,Z284*Calculs!$C$32)</f>
        <v>0</v>
      </c>
      <c r="AC284" s="154">
        <f t="shared" si="38"/>
        <v>0</v>
      </c>
    </row>
    <row r="285" spans="1:29" s="153" customFormat="1" ht="12.75" customHeight="1" x14ac:dyDescent="0.2">
      <c r="A285" s="145" t="str">
        <f>IF('Peticions Aules'!A287="","",'Peticions Aules'!A287)</f>
        <v/>
      </c>
      <c r="B285" s="145" t="str">
        <f>IF('Peticions Aules'!B287="","",'Peticions Aules'!B287)</f>
        <v/>
      </c>
      <c r="C285" s="145" t="str">
        <f>IF('Peticions Aules'!C287="","",'Peticions Aules'!C287)</f>
        <v/>
      </c>
      <c r="D285" s="146" t="str">
        <f>IF('Peticions Aules'!D287="","",'Peticions Aules'!D287)</f>
        <v/>
      </c>
      <c r="E285" s="147" t="str">
        <f>IF('Peticions Aules'!E287="","",'Peticions Aules'!E287)</f>
        <v/>
      </c>
      <c r="F285" s="148" t="str">
        <f>IF('Peticions Aules'!F287="","",'Peticions Aules'!F287)</f>
        <v/>
      </c>
      <c r="G285" s="148" t="str">
        <f>IF('Peticions Aules'!G287="","",'Peticions Aules'!G287)</f>
        <v/>
      </c>
      <c r="H285" s="148" t="str">
        <f>IF('Peticions Aules'!H287="","",'Peticions Aules'!H287)</f>
        <v/>
      </c>
      <c r="I285" s="148" t="str">
        <f>IF('Peticions Aules'!I287="","",'Peticions Aules'!I287)</f>
        <v/>
      </c>
      <c r="J285" s="149" t="str">
        <f>IF('Peticions Aules'!J287="","",'Peticions Aules'!J287)</f>
        <v/>
      </c>
      <c r="K285" s="150" t="str">
        <f>IF('Peticions Aules'!K287="","",'Peticions Aules'!K287)</f>
        <v/>
      </c>
      <c r="L285" s="151" t="str">
        <f>IF('Peticions Aules'!L287="","",'Peticions Aules'!L287)</f>
        <v/>
      </c>
      <c r="M285" s="151" t="str">
        <f>IF('Peticions Aules'!M287="","",'Peticions Aules'!M287)</f>
        <v/>
      </c>
      <c r="N285" s="152" t="str">
        <f>IF('Peticions Aules'!N287="","",'Peticions Aules'!N287)</f>
        <v/>
      </c>
      <c r="O285" s="156" t="str">
        <f>IF('Peticions Aules'!O287="","",'Peticions Aules'!O287)</f>
        <v/>
      </c>
      <c r="Q285" s="160">
        <f t="shared" si="32"/>
        <v>0</v>
      </c>
      <c r="R285" s="154">
        <f xml:space="preserve"> IF(Q285="",0,Calculs!$C$35*Q285)</f>
        <v>0</v>
      </c>
      <c r="S285" s="160">
        <f t="shared" si="33"/>
        <v>0</v>
      </c>
      <c r="T285" s="153" t="str">
        <f t="shared" si="34"/>
        <v/>
      </c>
      <c r="U285" s="153" t="str">
        <f t="shared" si="35"/>
        <v/>
      </c>
      <c r="V285" s="154">
        <f xml:space="preserve">  IF(T285&lt;&gt;"",IF(E285="",0,SUMIF(Calculs!$B$2:$B$19,T285,Calculs!$C$2:$C$19)*E285),0)</f>
        <v>0</v>
      </c>
      <c r="W285" s="160">
        <f t="shared" si="36"/>
        <v>0</v>
      </c>
      <c r="X285" s="154" t="str">
        <f t="shared" si="39"/>
        <v/>
      </c>
      <c r="Y285" s="154">
        <f xml:space="preserve"> IF(X285="", 0,IF(E285="",0, VLOOKUP(X285,Calculs!$B$25:$C$30,2,FALSE)*E285))</f>
        <v>0</v>
      </c>
      <c r="Z285" s="160">
        <f t="shared" si="37"/>
        <v>0</v>
      </c>
      <c r="AA285" s="154">
        <f xml:space="preserve">  IF(Z285="",0,Z285*Calculs!$C$32)</f>
        <v>0</v>
      </c>
      <c r="AC285" s="154">
        <f t="shared" si="38"/>
        <v>0</v>
      </c>
    </row>
    <row r="286" spans="1:29" s="153" customFormat="1" ht="12.75" customHeight="1" x14ac:dyDescent="0.2">
      <c r="A286" s="145" t="str">
        <f>IF('Peticions Aules'!A288="","",'Peticions Aules'!A288)</f>
        <v/>
      </c>
      <c r="B286" s="145" t="str">
        <f>IF('Peticions Aules'!B288="","",'Peticions Aules'!B288)</f>
        <v/>
      </c>
      <c r="C286" s="145" t="str">
        <f>IF('Peticions Aules'!C288="","",'Peticions Aules'!C288)</f>
        <v/>
      </c>
      <c r="D286" s="146" t="str">
        <f>IF('Peticions Aules'!D288="","",'Peticions Aules'!D288)</f>
        <v/>
      </c>
      <c r="E286" s="147" t="str">
        <f>IF('Peticions Aules'!E288="","",'Peticions Aules'!E288)</f>
        <v/>
      </c>
      <c r="F286" s="148" t="str">
        <f>IF('Peticions Aules'!F288="","",'Peticions Aules'!F288)</f>
        <v/>
      </c>
      <c r="G286" s="148" t="str">
        <f>IF('Peticions Aules'!G288="","",'Peticions Aules'!G288)</f>
        <v/>
      </c>
      <c r="H286" s="148" t="str">
        <f>IF('Peticions Aules'!H288="","",'Peticions Aules'!H288)</f>
        <v/>
      </c>
      <c r="I286" s="148" t="str">
        <f>IF('Peticions Aules'!I288="","",'Peticions Aules'!I288)</f>
        <v/>
      </c>
      <c r="J286" s="149" t="str">
        <f>IF('Peticions Aules'!J288="","",'Peticions Aules'!J288)</f>
        <v/>
      </c>
      <c r="K286" s="150" t="str">
        <f>IF('Peticions Aules'!K288="","",'Peticions Aules'!K288)</f>
        <v/>
      </c>
      <c r="L286" s="151" t="str">
        <f>IF('Peticions Aules'!L288="","",'Peticions Aules'!L288)</f>
        <v/>
      </c>
      <c r="M286" s="151" t="str">
        <f>IF('Peticions Aules'!M288="","",'Peticions Aules'!M288)</f>
        <v/>
      </c>
      <c r="N286" s="152" t="str">
        <f>IF('Peticions Aules'!N288="","",'Peticions Aules'!N288)</f>
        <v/>
      </c>
      <c r="O286" s="156" t="str">
        <f>IF('Peticions Aules'!O288="","",'Peticions Aules'!O288)</f>
        <v/>
      </c>
      <c r="Q286" s="160">
        <f t="shared" si="32"/>
        <v>0</v>
      </c>
      <c r="R286" s="154">
        <f xml:space="preserve"> IF(Q286="",0,Calculs!$C$35*Q286)</f>
        <v>0</v>
      </c>
      <c r="S286" s="160">
        <f t="shared" si="33"/>
        <v>0</v>
      </c>
      <c r="T286" s="153" t="str">
        <f t="shared" si="34"/>
        <v/>
      </c>
      <c r="U286" s="153" t="str">
        <f t="shared" si="35"/>
        <v/>
      </c>
      <c r="V286" s="154">
        <f xml:space="preserve">  IF(T286&lt;&gt;"",IF(E286="",0,SUMIF(Calculs!$B$2:$B$19,T286,Calculs!$C$2:$C$19)*E286),0)</f>
        <v>0</v>
      </c>
      <c r="W286" s="160">
        <f t="shared" si="36"/>
        <v>0</v>
      </c>
      <c r="X286" s="154" t="str">
        <f t="shared" si="39"/>
        <v/>
      </c>
      <c r="Y286" s="154">
        <f xml:space="preserve"> IF(X286="", 0,IF(E286="",0, VLOOKUP(X286,Calculs!$B$25:$C$30,2,FALSE)*E286))</f>
        <v>0</v>
      </c>
      <c r="Z286" s="160">
        <f t="shared" si="37"/>
        <v>0</v>
      </c>
      <c r="AA286" s="154">
        <f xml:space="preserve">  IF(Z286="",0,Z286*Calculs!$C$32)</f>
        <v>0</v>
      </c>
      <c r="AC286" s="154">
        <f t="shared" si="38"/>
        <v>0</v>
      </c>
    </row>
    <row r="287" spans="1:29" s="153" customFormat="1" ht="12.75" customHeight="1" x14ac:dyDescent="0.2">
      <c r="A287" s="145" t="str">
        <f>IF('Peticions Aules'!A289="","",'Peticions Aules'!A289)</f>
        <v/>
      </c>
      <c r="B287" s="145" t="str">
        <f>IF('Peticions Aules'!B289="","",'Peticions Aules'!B289)</f>
        <v/>
      </c>
      <c r="C287" s="145" t="str">
        <f>IF('Peticions Aules'!C289="","",'Peticions Aules'!C289)</f>
        <v/>
      </c>
      <c r="D287" s="146" t="str">
        <f>IF('Peticions Aules'!D289="","",'Peticions Aules'!D289)</f>
        <v/>
      </c>
      <c r="E287" s="147" t="str">
        <f>IF('Peticions Aules'!E289="","",'Peticions Aules'!E289)</f>
        <v/>
      </c>
      <c r="F287" s="148" t="str">
        <f>IF('Peticions Aules'!F289="","",'Peticions Aules'!F289)</f>
        <v/>
      </c>
      <c r="G287" s="148" t="str">
        <f>IF('Peticions Aules'!G289="","",'Peticions Aules'!G289)</f>
        <v/>
      </c>
      <c r="H287" s="148" t="str">
        <f>IF('Peticions Aules'!H289="","",'Peticions Aules'!H289)</f>
        <v/>
      </c>
      <c r="I287" s="148" t="str">
        <f>IF('Peticions Aules'!I289="","",'Peticions Aules'!I289)</f>
        <v/>
      </c>
      <c r="J287" s="149" t="str">
        <f>IF('Peticions Aules'!J289="","",'Peticions Aules'!J289)</f>
        <v/>
      </c>
      <c r="K287" s="150" t="str">
        <f>IF('Peticions Aules'!K289="","",'Peticions Aules'!K289)</f>
        <v/>
      </c>
      <c r="L287" s="151" t="str">
        <f>IF('Peticions Aules'!L289="","",'Peticions Aules'!L289)</f>
        <v/>
      </c>
      <c r="M287" s="151" t="str">
        <f>IF('Peticions Aules'!M289="","",'Peticions Aules'!M289)</f>
        <v/>
      </c>
      <c r="N287" s="152" t="str">
        <f>IF('Peticions Aules'!N289="","",'Peticions Aules'!N289)</f>
        <v/>
      </c>
      <c r="O287" s="156" t="str">
        <f>IF('Peticions Aules'!O289="","",'Peticions Aules'!O289)</f>
        <v/>
      </c>
      <c r="Q287" s="160">
        <f t="shared" si="32"/>
        <v>0</v>
      </c>
      <c r="R287" s="154">
        <f xml:space="preserve"> IF(Q287="",0,Calculs!$C$35*Q287)</f>
        <v>0</v>
      </c>
      <c r="S287" s="160">
        <f t="shared" si="33"/>
        <v>0</v>
      </c>
      <c r="T287" s="153" t="str">
        <f t="shared" si="34"/>
        <v/>
      </c>
      <c r="U287" s="153" t="str">
        <f t="shared" si="35"/>
        <v/>
      </c>
      <c r="V287" s="154">
        <f xml:space="preserve">  IF(T287&lt;&gt;"",IF(E287="",0,SUMIF(Calculs!$B$2:$B$19,T287,Calculs!$C$2:$C$19)*E287),0)</f>
        <v>0</v>
      </c>
      <c r="W287" s="160">
        <f t="shared" si="36"/>
        <v>0</v>
      </c>
      <c r="X287" s="154" t="str">
        <f t="shared" si="39"/>
        <v/>
      </c>
      <c r="Y287" s="154">
        <f xml:space="preserve"> IF(X287="", 0,IF(E287="",0, VLOOKUP(X287,Calculs!$B$25:$C$30,2,FALSE)*E287))</f>
        <v>0</v>
      </c>
      <c r="Z287" s="160">
        <f t="shared" si="37"/>
        <v>0</v>
      </c>
      <c r="AA287" s="154">
        <f xml:space="preserve">  IF(Z287="",0,Z287*Calculs!$C$32)</f>
        <v>0</v>
      </c>
      <c r="AC287" s="154">
        <f t="shared" si="38"/>
        <v>0</v>
      </c>
    </row>
    <row r="288" spans="1:29" s="153" customFormat="1" ht="12.75" customHeight="1" x14ac:dyDescent="0.2">
      <c r="A288" s="145" t="str">
        <f>IF('Peticions Aules'!A290="","",'Peticions Aules'!A290)</f>
        <v/>
      </c>
      <c r="B288" s="145" t="str">
        <f>IF('Peticions Aules'!B290="","",'Peticions Aules'!B290)</f>
        <v/>
      </c>
      <c r="C288" s="145" t="str">
        <f>IF('Peticions Aules'!C290="","",'Peticions Aules'!C290)</f>
        <v/>
      </c>
      <c r="D288" s="146" t="str">
        <f>IF('Peticions Aules'!D290="","",'Peticions Aules'!D290)</f>
        <v/>
      </c>
      <c r="E288" s="147" t="str">
        <f>IF('Peticions Aules'!E290="","",'Peticions Aules'!E290)</f>
        <v/>
      </c>
      <c r="F288" s="148" t="str">
        <f>IF('Peticions Aules'!F290="","",'Peticions Aules'!F290)</f>
        <v/>
      </c>
      <c r="G288" s="148" t="str">
        <f>IF('Peticions Aules'!G290="","",'Peticions Aules'!G290)</f>
        <v/>
      </c>
      <c r="H288" s="148" t="str">
        <f>IF('Peticions Aules'!H290="","",'Peticions Aules'!H290)</f>
        <v/>
      </c>
      <c r="I288" s="148" t="str">
        <f>IF('Peticions Aules'!I290="","",'Peticions Aules'!I290)</f>
        <v/>
      </c>
      <c r="J288" s="149" t="str">
        <f>IF('Peticions Aules'!J290="","",'Peticions Aules'!J290)</f>
        <v/>
      </c>
      <c r="K288" s="150" t="str">
        <f>IF('Peticions Aules'!K290="","",'Peticions Aules'!K290)</f>
        <v/>
      </c>
      <c r="L288" s="151" t="str">
        <f>IF('Peticions Aules'!L290="","",'Peticions Aules'!L290)</f>
        <v/>
      </c>
      <c r="M288" s="151" t="str">
        <f>IF('Peticions Aules'!M290="","",'Peticions Aules'!M290)</f>
        <v/>
      </c>
      <c r="N288" s="152" t="str">
        <f>IF('Peticions Aules'!N290="","",'Peticions Aules'!N290)</f>
        <v/>
      </c>
      <c r="O288" s="156" t="str">
        <f>IF('Peticions Aules'!O290="","",'Peticions Aules'!O290)</f>
        <v/>
      </c>
      <c r="Q288" s="160">
        <f t="shared" si="32"/>
        <v>0</v>
      </c>
      <c r="R288" s="154">
        <f xml:space="preserve"> IF(Q288="",0,Calculs!$C$35*Q288)</f>
        <v>0</v>
      </c>
      <c r="S288" s="160">
        <f t="shared" si="33"/>
        <v>0</v>
      </c>
      <c r="T288" s="153" t="str">
        <f t="shared" si="34"/>
        <v/>
      </c>
      <c r="U288" s="153" t="str">
        <f t="shared" si="35"/>
        <v/>
      </c>
      <c r="V288" s="154">
        <f xml:space="preserve">  IF(T288&lt;&gt;"",IF(E288="",0,SUMIF(Calculs!$B$2:$B$19,T288,Calculs!$C$2:$C$19)*E288),0)</f>
        <v>0</v>
      </c>
      <c r="W288" s="160">
        <f t="shared" si="36"/>
        <v>0</v>
      </c>
      <c r="X288" s="154" t="str">
        <f t="shared" si="39"/>
        <v/>
      </c>
      <c r="Y288" s="154">
        <f xml:space="preserve"> IF(X288="", 0,IF(E288="",0, VLOOKUP(X288,Calculs!$B$25:$C$30,2,FALSE)*E288))</f>
        <v>0</v>
      </c>
      <c r="Z288" s="160">
        <f t="shared" si="37"/>
        <v>0</v>
      </c>
      <c r="AA288" s="154">
        <f xml:space="preserve">  IF(Z288="",0,Z288*Calculs!$C$32)</f>
        <v>0</v>
      </c>
      <c r="AC288" s="154">
        <f t="shared" si="38"/>
        <v>0</v>
      </c>
    </row>
    <row r="289" spans="1:29" s="153" customFormat="1" ht="12.75" customHeight="1" x14ac:dyDescent="0.2">
      <c r="A289" s="145" t="str">
        <f>IF('Peticions Aules'!A291="","",'Peticions Aules'!A291)</f>
        <v/>
      </c>
      <c r="B289" s="145" t="str">
        <f>IF('Peticions Aules'!B291="","",'Peticions Aules'!B291)</f>
        <v/>
      </c>
      <c r="C289" s="145" t="str">
        <f>IF('Peticions Aules'!C291="","",'Peticions Aules'!C291)</f>
        <v/>
      </c>
      <c r="D289" s="146" t="str">
        <f>IF('Peticions Aules'!D291="","",'Peticions Aules'!D291)</f>
        <v/>
      </c>
      <c r="E289" s="147" t="str">
        <f>IF('Peticions Aules'!E291="","",'Peticions Aules'!E291)</f>
        <v/>
      </c>
      <c r="F289" s="148" t="str">
        <f>IF('Peticions Aules'!F291="","",'Peticions Aules'!F291)</f>
        <v/>
      </c>
      <c r="G289" s="148" t="str">
        <f>IF('Peticions Aules'!G291="","",'Peticions Aules'!G291)</f>
        <v/>
      </c>
      <c r="H289" s="148" t="str">
        <f>IF('Peticions Aules'!H291="","",'Peticions Aules'!H291)</f>
        <v/>
      </c>
      <c r="I289" s="148" t="str">
        <f>IF('Peticions Aules'!I291="","",'Peticions Aules'!I291)</f>
        <v/>
      </c>
      <c r="J289" s="149" t="str">
        <f>IF('Peticions Aules'!J291="","",'Peticions Aules'!J291)</f>
        <v/>
      </c>
      <c r="K289" s="150" t="str">
        <f>IF('Peticions Aules'!K291="","",'Peticions Aules'!K291)</f>
        <v/>
      </c>
      <c r="L289" s="151" t="str">
        <f>IF('Peticions Aules'!L291="","",'Peticions Aules'!L291)</f>
        <v/>
      </c>
      <c r="M289" s="151" t="str">
        <f>IF('Peticions Aules'!M291="","",'Peticions Aules'!M291)</f>
        <v/>
      </c>
      <c r="N289" s="152" t="str">
        <f>IF('Peticions Aules'!N291="","",'Peticions Aules'!N291)</f>
        <v/>
      </c>
      <c r="O289" s="156" t="str">
        <f>IF('Peticions Aules'!O291="","",'Peticions Aules'!O291)</f>
        <v/>
      </c>
      <c r="Q289" s="160">
        <f t="shared" si="32"/>
        <v>0</v>
      </c>
      <c r="R289" s="154">
        <f xml:space="preserve"> IF(Q289="",0,Calculs!$C$35*Q289)</f>
        <v>0</v>
      </c>
      <c r="S289" s="160">
        <f t="shared" si="33"/>
        <v>0</v>
      </c>
      <c r="T289" s="153" t="str">
        <f t="shared" si="34"/>
        <v/>
      </c>
      <c r="U289" s="153" t="str">
        <f t="shared" si="35"/>
        <v/>
      </c>
      <c r="V289" s="154">
        <f xml:space="preserve">  IF(T289&lt;&gt;"",IF(E289="",0,SUMIF(Calculs!$B$2:$B$19,T289,Calculs!$C$2:$C$19)*E289),0)</f>
        <v>0</v>
      </c>
      <c r="W289" s="160">
        <f t="shared" si="36"/>
        <v>0</v>
      </c>
      <c r="X289" s="154" t="str">
        <f t="shared" si="39"/>
        <v/>
      </c>
      <c r="Y289" s="154">
        <f xml:space="preserve"> IF(X289="", 0,IF(E289="",0, VLOOKUP(X289,Calculs!$B$25:$C$30,2,FALSE)*E289))</f>
        <v>0</v>
      </c>
      <c r="Z289" s="160">
        <f t="shared" si="37"/>
        <v>0</v>
      </c>
      <c r="AA289" s="154">
        <f xml:space="preserve">  IF(Z289="",0,Z289*Calculs!$C$32)</f>
        <v>0</v>
      </c>
      <c r="AC289" s="154">
        <f t="shared" si="38"/>
        <v>0</v>
      </c>
    </row>
    <row r="290" spans="1:29" s="153" customFormat="1" ht="12.75" customHeight="1" x14ac:dyDescent="0.2">
      <c r="A290" s="145" t="str">
        <f>IF('Peticions Aules'!A292="","",'Peticions Aules'!A292)</f>
        <v/>
      </c>
      <c r="B290" s="145" t="str">
        <f>IF('Peticions Aules'!B292="","",'Peticions Aules'!B292)</f>
        <v/>
      </c>
      <c r="C290" s="145" t="str">
        <f>IF('Peticions Aules'!C292="","",'Peticions Aules'!C292)</f>
        <v/>
      </c>
      <c r="D290" s="146" t="str">
        <f>IF('Peticions Aules'!D292="","",'Peticions Aules'!D292)</f>
        <v/>
      </c>
      <c r="E290" s="147" t="str">
        <f>IF('Peticions Aules'!E292="","",'Peticions Aules'!E292)</f>
        <v/>
      </c>
      <c r="F290" s="148" t="str">
        <f>IF('Peticions Aules'!F292="","",'Peticions Aules'!F292)</f>
        <v/>
      </c>
      <c r="G290" s="148" t="str">
        <f>IF('Peticions Aules'!G292="","",'Peticions Aules'!G292)</f>
        <v/>
      </c>
      <c r="H290" s="148" t="str">
        <f>IF('Peticions Aules'!H292="","",'Peticions Aules'!H292)</f>
        <v/>
      </c>
      <c r="I290" s="148" t="str">
        <f>IF('Peticions Aules'!I292="","",'Peticions Aules'!I292)</f>
        <v/>
      </c>
      <c r="J290" s="149" t="str">
        <f>IF('Peticions Aules'!J292="","",'Peticions Aules'!J292)</f>
        <v/>
      </c>
      <c r="K290" s="150" t="str">
        <f>IF('Peticions Aules'!K292="","",'Peticions Aules'!K292)</f>
        <v/>
      </c>
      <c r="L290" s="151" t="str">
        <f>IF('Peticions Aules'!L292="","",'Peticions Aules'!L292)</f>
        <v/>
      </c>
      <c r="M290" s="151" t="str">
        <f>IF('Peticions Aules'!M292="","",'Peticions Aules'!M292)</f>
        <v/>
      </c>
      <c r="N290" s="152" t="str">
        <f>IF('Peticions Aules'!N292="","",'Peticions Aules'!N292)</f>
        <v/>
      </c>
      <c r="O290" s="156" t="str">
        <f>IF('Peticions Aules'!O292="","",'Peticions Aules'!O292)</f>
        <v/>
      </c>
      <c r="Q290" s="160">
        <f t="shared" si="32"/>
        <v>0</v>
      </c>
      <c r="R290" s="154">
        <f xml:space="preserve"> IF(Q290="",0,Calculs!$C$35*Q290)</f>
        <v>0</v>
      </c>
      <c r="S290" s="160">
        <f t="shared" si="33"/>
        <v>0</v>
      </c>
      <c r="T290" s="153" t="str">
        <f t="shared" si="34"/>
        <v/>
      </c>
      <c r="U290" s="153" t="str">
        <f t="shared" si="35"/>
        <v/>
      </c>
      <c r="V290" s="154">
        <f xml:space="preserve">  IF(T290&lt;&gt;"",IF(E290="",0,SUMIF(Calculs!$B$2:$B$19,T290,Calculs!$C$2:$C$19)*E290),0)</f>
        <v>0</v>
      </c>
      <c r="W290" s="160">
        <f t="shared" si="36"/>
        <v>0</v>
      </c>
      <c r="X290" s="154" t="str">
        <f t="shared" si="39"/>
        <v/>
      </c>
      <c r="Y290" s="154">
        <f xml:space="preserve"> IF(X290="", 0,IF(E290="",0, VLOOKUP(X290,Calculs!$B$25:$C$30,2,FALSE)*E290))</f>
        <v>0</v>
      </c>
      <c r="Z290" s="160">
        <f t="shared" si="37"/>
        <v>0</v>
      </c>
      <c r="AA290" s="154">
        <f xml:space="preserve">  IF(Z290="",0,Z290*Calculs!$C$32)</f>
        <v>0</v>
      </c>
      <c r="AC290" s="154">
        <f t="shared" si="38"/>
        <v>0</v>
      </c>
    </row>
    <row r="291" spans="1:29" s="153" customFormat="1" ht="12.75" customHeight="1" x14ac:dyDescent="0.2">
      <c r="A291" s="145" t="str">
        <f>IF('Peticions Aules'!A293="","",'Peticions Aules'!A293)</f>
        <v/>
      </c>
      <c r="B291" s="145" t="str">
        <f>IF('Peticions Aules'!B293="","",'Peticions Aules'!B293)</f>
        <v/>
      </c>
      <c r="C291" s="145" t="str">
        <f>IF('Peticions Aules'!C293="","",'Peticions Aules'!C293)</f>
        <v/>
      </c>
      <c r="D291" s="146" t="str">
        <f>IF('Peticions Aules'!D293="","",'Peticions Aules'!D293)</f>
        <v/>
      </c>
      <c r="E291" s="147" t="str">
        <f>IF('Peticions Aules'!E293="","",'Peticions Aules'!E293)</f>
        <v/>
      </c>
      <c r="F291" s="148" t="str">
        <f>IF('Peticions Aules'!F293="","",'Peticions Aules'!F293)</f>
        <v/>
      </c>
      <c r="G291" s="148" t="str">
        <f>IF('Peticions Aules'!G293="","",'Peticions Aules'!G293)</f>
        <v/>
      </c>
      <c r="H291" s="148" t="str">
        <f>IF('Peticions Aules'!H293="","",'Peticions Aules'!H293)</f>
        <v/>
      </c>
      <c r="I291" s="148" t="str">
        <f>IF('Peticions Aules'!I293="","",'Peticions Aules'!I293)</f>
        <v/>
      </c>
      <c r="J291" s="149" t="str">
        <f>IF('Peticions Aules'!J293="","",'Peticions Aules'!J293)</f>
        <v/>
      </c>
      <c r="K291" s="150" t="str">
        <f>IF('Peticions Aules'!K293="","",'Peticions Aules'!K293)</f>
        <v/>
      </c>
      <c r="L291" s="151" t="str">
        <f>IF('Peticions Aules'!L293="","",'Peticions Aules'!L293)</f>
        <v/>
      </c>
      <c r="M291" s="151" t="str">
        <f>IF('Peticions Aules'!M293="","",'Peticions Aules'!M293)</f>
        <v/>
      </c>
      <c r="N291" s="152" t="str">
        <f>IF('Peticions Aules'!N293="","",'Peticions Aules'!N293)</f>
        <v/>
      </c>
      <c r="O291" s="156" t="str">
        <f>IF('Peticions Aules'!O293="","",'Peticions Aules'!O293)</f>
        <v/>
      </c>
      <c r="Q291" s="160">
        <f t="shared" si="32"/>
        <v>0</v>
      </c>
      <c r="R291" s="154">
        <f xml:space="preserve"> IF(Q291="",0,Calculs!$C$35*Q291)</f>
        <v>0</v>
      </c>
      <c r="S291" s="160">
        <f t="shared" si="33"/>
        <v>0</v>
      </c>
      <c r="T291" s="153" t="str">
        <f t="shared" si="34"/>
        <v/>
      </c>
      <c r="U291" s="153" t="str">
        <f t="shared" si="35"/>
        <v/>
      </c>
      <c r="V291" s="154">
        <f xml:space="preserve">  IF(T291&lt;&gt;"",IF(E291="",0,SUMIF(Calculs!$B$2:$B$19,T291,Calculs!$C$2:$C$19)*E291),0)</f>
        <v>0</v>
      </c>
      <c r="W291" s="160">
        <f t="shared" si="36"/>
        <v>0</v>
      </c>
      <c r="X291" s="154" t="str">
        <f t="shared" si="39"/>
        <v/>
      </c>
      <c r="Y291" s="154">
        <f xml:space="preserve"> IF(X291="", 0,IF(E291="",0, VLOOKUP(X291,Calculs!$B$25:$C$30,2,FALSE)*E291))</f>
        <v>0</v>
      </c>
      <c r="Z291" s="160">
        <f t="shared" si="37"/>
        <v>0</v>
      </c>
      <c r="AA291" s="154">
        <f xml:space="preserve">  IF(Z291="",0,Z291*Calculs!$C$32)</f>
        <v>0</v>
      </c>
      <c r="AC291" s="154">
        <f t="shared" si="38"/>
        <v>0</v>
      </c>
    </row>
    <row r="292" spans="1:29" s="153" customFormat="1" ht="12.75" customHeight="1" x14ac:dyDescent="0.2">
      <c r="A292" s="145" t="str">
        <f>IF('Peticions Aules'!A294="","",'Peticions Aules'!A294)</f>
        <v/>
      </c>
      <c r="B292" s="145" t="str">
        <f>IF('Peticions Aules'!B294="","",'Peticions Aules'!B294)</f>
        <v/>
      </c>
      <c r="C292" s="145" t="str">
        <f>IF('Peticions Aules'!C294="","",'Peticions Aules'!C294)</f>
        <v/>
      </c>
      <c r="D292" s="146" t="str">
        <f>IF('Peticions Aules'!D294="","",'Peticions Aules'!D294)</f>
        <v/>
      </c>
      <c r="E292" s="147" t="str">
        <f>IF('Peticions Aules'!E294="","",'Peticions Aules'!E294)</f>
        <v/>
      </c>
      <c r="F292" s="148" t="str">
        <f>IF('Peticions Aules'!F294="","",'Peticions Aules'!F294)</f>
        <v/>
      </c>
      <c r="G292" s="148" t="str">
        <f>IF('Peticions Aules'!G294="","",'Peticions Aules'!G294)</f>
        <v/>
      </c>
      <c r="H292" s="148" t="str">
        <f>IF('Peticions Aules'!H294="","",'Peticions Aules'!H294)</f>
        <v/>
      </c>
      <c r="I292" s="148" t="str">
        <f>IF('Peticions Aules'!I294="","",'Peticions Aules'!I294)</f>
        <v/>
      </c>
      <c r="J292" s="149" t="str">
        <f>IF('Peticions Aules'!J294="","",'Peticions Aules'!J294)</f>
        <v/>
      </c>
      <c r="K292" s="150" t="str">
        <f>IF('Peticions Aules'!K294="","",'Peticions Aules'!K294)</f>
        <v/>
      </c>
      <c r="L292" s="151" t="str">
        <f>IF('Peticions Aules'!L294="","",'Peticions Aules'!L294)</f>
        <v/>
      </c>
      <c r="M292" s="151" t="str">
        <f>IF('Peticions Aules'!M294="","",'Peticions Aules'!M294)</f>
        <v/>
      </c>
      <c r="N292" s="152" t="str">
        <f>IF('Peticions Aules'!N294="","",'Peticions Aules'!N294)</f>
        <v/>
      </c>
      <c r="O292" s="156" t="str">
        <f>IF('Peticions Aules'!O294="","",'Peticions Aules'!O294)</f>
        <v/>
      </c>
      <c r="Q292" s="160">
        <f t="shared" si="32"/>
        <v>0</v>
      </c>
      <c r="R292" s="154">
        <f xml:space="preserve"> IF(Q292="",0,Calculs!$C$35*Q292)</f>
        <v>0</v>
      </c>
      <c r="S292" s="160">
        <f t="shared" si="33"/>
        <v>0</v>
      </c>
      <c r="T292" s="153" t="str">
        <f t="shared" si="34"/>
        <v/>
      </c>
      <c r="U292" s="153" t="str">
        <f t="shared" si="35"/>
        <v/>
      </c>
      <c r="V292" s="154">
        <f xml:space="preserve">  IF(T292&lt;&gt;"",IF(E292="",0,SUMIF(Calculs!$B$2:$B$19,T292,Calculs!$C$2:$C$19)*E292),0)</f>
        <v>0</v>
      </c>
      <c r="W292" s="160">
        <f t="shared" si="36"/>
        <v>0</v>
      </c>
      <c r="X292" s="154" t="str">
        <f t="shared" si="39"/>
        <v/>
      </c>
      <c r="Y292" s="154">
        <f xml:space="preserve"> IF(X292="", 0,IF(E292="",0, VLOOKUP(X292,Calculs!$B$25:$C$30,2,FALSE)*E292))</f>
        <v>0</v>
      </c>
      <c r="Z292" s="160">
        <f t="shared" si="37"/>
        <v>0</v>
      </c>
      <c r="AA292" s="154">
        <f xml:space="preserve">  IF(Z292="",0,Z292*Calculs!$C$32)</f>
        <v>0</v>
      </c>
      <c r="AC292" s="154">
        <f t="shared" si="38"/>
        <v>0</v>
      </c>
    </row>
    <row r="293" spans="1:29" s="153" customFormat="1" ht="12.75" customHeight="1" x14ac:dyDescent="0.2">
      <c r="A293" s="145" t="str">
        <f>IF('Peticions Aules'!A295="","",'Peticions Aules'!A295)</f>
        <v/>
      </c>
      <c r="B293" s="145" t="str">
        <f>IF('Peticions Aules'!B295="","",'Peticions Aules'!B295)</f>
        <v/>
      </c>
      <c r="C293" s="145" t="str">
        <f>IF('Peticions Aules'!C295="","",'Peticions Aules'!C295)</f>
        <v/>
      </c>
      <c r="D293" s="146" t="str">
        <f>IF('Peticions Aules'!D295="","",'Peticions Aules'!D295)</f>
        <v/>
      </c>
      <c r="E293" s="147" t="str">
        <f>IF('Peticions Aules'!E295="","",'Peticions Aules'!E295)</f>
        <v/>
      </c>
      <c r="F293" s="148" t="str">
        <f>IF('Peticions Aules'!F295="","",'Peticions Aules'!F295)</f>
        <v/>
      </c>
      <c r="G293" s="148" t="str">
        <f>IF('Peticions Aules'!G295="","",'Peticions Aules'!G295)</f>
        <v/>
      </c>
      <c r="H293" s="148" t="str">
        <f>IF('Peticions Aules'!H295="","",'Peticions Aules'!H295)</f>
        <v/>
      </c>
      <c r="I293" s="148" t="str">
        <f>IF('Peticions Aules'!I295="","",'Peticions Aules'!I295)</f>
        <v/>
      </c>
      <c r="J293" s="149" t="str">
        <f>IF('Peticions Aules'!J295="","",'Peticions Aules'!J295)</f>
        <v/>
      </c>
      <c r="K293" s="150" t="str">
        <f>IF('Peticions Aules'!K295="","",'Peticions Aules'!K295)</f>
        <v/>
      </c>
      <c r="L293" s="151" t="str">
        <f>IF('Peticions Aules'!L295="","",'Peticions Aules'!L295)</f>
        <v/>
      </c>
      <c r="M293" s="151" t="str">
        <f>IF('Peticions Aules'!M295="","",'Peticions Aules'!M295)</f>
        <v/>
      </c>
      <c r="N293" s="152" t="str">
        <f>IF('Peticions Aules'!N295="","",'Peticions Aules'!N295)</f>
        <v/>
      </c>
      <c r="O293" s="156" t="str">
        <f>IF('Peticions Aules'!O295="","",'Peticions Aules'!O295)</f>
        <v/>
      </c>
      <c r="Q293" s="160">
        <f t="shared" si="32"/>
        <v>0</v>
      </c>
      <c r="R293" s="154">
        <f xml:space="preserve"> IF(Q293="",0,Calculs!$C$35*Q293)</f>
        <v>0</v>
      </c>
      <c r="S293" s="160">
        <f t="shared" si="33"/>
        <v>0</v>
      </c>
      <c r="T293" s="153" t="str">
        <f t="shared" si="34"/>
        <v/>
      </c>
      <c r="U293" s="153" t="str">
        <f t="shared" si="35"/>
        <v/>
      </c>
      <c r="V293" s="154">
        <f xml:space="preserve">  IF(T293&lt;&gt;"",IF(E293="",0,SUMIF(Calculs!$B$2:$B$19,T293,Calculs!$C$2:$C$19)*E293),0)</f>
        <v>0</v>
      </c>
      <c r="W293" s="160">
        <f t="shared" si="36"/>
        <v>0</v>
      </c>
      <c r="X293" s="154" t="str">
        <f t="shared" si="39"/>
        <v/>
      </c>
      <c r="Y293" s="154">
        <f xml:space="preserve"> IF(X293="", 0,IF(E293="",0, VLOOKUP(X293,Calculs!$B$25:$C$30,2,FALSE)*E293))</f>
        <v>0</v>
      </c>
      <c r="Z293" s="160">
        <f t="shared" si="37"/>
        <v>0</v>
      </c>
      <c r="AA293" s="154">
        <f xml:space="preserve">  IF(Z293="",0,Z293*Calculs!$C$32)</f>
        <v>0</v>
      </c>
      <c r="AC293" s="154">
        <f t="shared" si="38"/>
        <v>0</v>
      </c>
    </row>
    <row r="294" spans="1:29" s="153" customFormat="1" ht="12.75" customHeight="1" x14ac:dyDescent="0.2">
      <c r="A294" s="145" t="str">
        <f>IF('Peticions Aules'!A296="","",'Peticions Aules'!A296)</f>
        <v/>
      </c>
      <c r="B294" s="145" t="str">
        <f>IF('Peticions Aules'!B296="","",'Peticions Aules'!B296)</f>
        <v/>
      </c>
      <c r="C294" s="145" t="str">
        <f>IF('Peticions Aules'!C296="","",'Peticions Aules'!C296)</f>
        <v/>
      </c>
      <c r="D294" s="146" t="str">
        <f>IF('Peticions Aules'!D296="","",'Peticions Aules'!D296)</f>
        <v/>
      </c>
      <c r="E294" s="147" t="str">
        <f>IF('Peticions Aules'!E296="","",'Peticions Aules'!E296)</f>
        <v/>
      </c>
      <c r="F294" s="148" t="str">
        <f>IF('Peticions Aules'!F296="","",'Peticions Aules'!F296)</f>
        <v/>
      </c>
      <c r="G294" s="148" t="str">
        <f>IF('Peticions Aules'!G296="","",'Peticions Aules'!G296)</f>
        <v/>
      </c>
      <c r="H294" s="148" t="str">
        <f>IF('Peticions Aules'!H296="","",'Peticions Aules'!H296)</f>
        <v/>
      </c>
      <c r="I294" s="148" t="str">
        <f>IF('Peticions Aules'!I296="","",'Peticions Aules'!I296)</f>
        <v/>
      </c>
      <c r="J294" s="149" t="str">
        <f>IF('Peticions Aules'!J296="","",'Peticions Aules'!J296)</f>
        <v/>
      </c>
      <c r="K294" s="150" t="str">
        <f>IF('Peticions Aules'!K296="","",'Peticions Aules'!K296)</f>
        <v/>
      </c>
      <c r="L294" s="151" t="str">
        <f>IF('Peticions Aules'!L296="","",'Peticions Aules'!L296)</f>
        <v/>
      </c>
      <c r="M294" s="151" t="str">
        <f>IF('Peticions Aules'!M296="","",'Peticions Aules'!M296)</f>
        <v/>
      </c>
      <c r="N294" s="152" t="str">
        <f>IF('Peticions Aules'!N296="","",'Peticions Aules'!N296)</f>
        <v/>
      </c>
      <c r="O294" s="156" t="str">
        <f>IF('Peticions Aules'!O296="","",'Peticions Aules'!O296)</f>
        <v/>
      </c>
      <c r="Q294" s="160">
        <f t="shared" si="32"/>
        <v>0</v>
      </c>
      <c r="R294" s="154">
        <f xml:space="preserve"> IF(Q294="",0,Calculs!$C$35*Q294)</f>
        <v>0</v>
      </c>
      <c r="S294" s="160">
        <f t="shared" si="33"/>
        <v>0</v>
      </c>
      <c r="T294" s="153" t="str">
        <f t="shared" si="34"/>
        <v/>
      </c>
      <c r="U294" s="153" t="str">
        <f t="shared" si="35"/>
        <v/>
      </c>
      <c r="V294" s="154">
        <f xml:space="preserve">  IF(T294&lt;&gt;"",IF(E294="",0,SUMIF(Calculs!$B$2:$B$19,T294,Calculs!$C$2:$C$19)*E294),0)</f>
        <v>0</v>
      </c>
      <c r="W294" s="160">
        <f t="shared" si="36"/>
        <v>0</v>
      </c>
      <c r="X294" s="154" t="str">
        <f t="shared" si="39"/>
        <v/>
      </c>
      <c r="Y294" s="154">
        <f xml:space="preserve"> IF(X294="", 0,IF(E294="",0, VLOOKUP(X294,Calculs!$B$25:$C$30,2,FALSE)*E294))</f>
        <v>0</v>
      </c>
      <c r="Z294" s="160">
        <f t="shared" si="37"/>
        <v>0</v>
      </c>
      <c r="AA294" s="154">
        <f xml:space="preserve">  IF(Z294="",0,Z294*Calculs!$C$32)</f>
        <v>0</v>
      </c>
      <c r="AC294" s="154">
        <f t="shared" si="38"/>
        <v>0</v>
      </c>
    </row>
    <row r="295" spans="1:29" s="153" customFormat="1" ht="12.75" customHeight="1" x14ac:dyDescent="0.2">
      <c r="A295" s="145" t="str">
        <f>IF('Peticions Aules'!A297="","",'Peticions Aules'!A297)</f>
        <v/>
      </c>
      <c r="B295" s="145" t="str">
        <f>IF('Peticions Aules'!B297="","",'Peticions Aules'!B297)</f>
        <v/>
      </c>
      <c r="C295" s="145" t="str">
        <f>IF('Peticions Aules'!C297="","",'Peticions Aules'!C297)</f>
        <v/>
      </c>
      <c r="D295" s="146" t="str">
        <f>IF('Peticions Aules'!D297="","",'Peticions Aules'!D297)</f>
        <v/>
      </c>
      <c r="E295" s="147" t="str">
        <f>IF('Peticions Aules'!E297="","",'Peticions Aules'!E297)</f>
        <v/>
      </c>
      <c r="F295" s="148" t="str">
        <f>IF('Peticions Aules'!F297="","",'Peticions Aules'!F297)</f>
        <v/>
      </c>
      <c r="G295" s="148" t="str">
        <f>IF('Peticions Aules'!G297="","",'Peticions Aules'!G297)</f>
        <v/>
      </c>
      <c r="H295" s="148" t="str">
        <f>IF('Peticions Aules'!H297="","",'Peticions Aules'!H297)</f>
        <v/>
      </c>
      <c r="I295" s="148" t="str">
        <f>IF('Peticions Aules'!I297="","",'Peticions Aules'!I297)</f>
        <v/>
      </c>
      <c r="J295" s="149" t="str">
        <f>IF('Peticions Aules'!J297="","",'Peticions Aules'!J297)</f>
        <v/>
      </c>
      <c r="K295" s="150" t="str">
        <f>IF('Peticions Aules'!K297="","",'Peticions Aules'!K297)</f>
        <v/>
      </c>
      <c r="L295" s="151" t="str">
        <f>IF('Peticions Aules'!L297="","",'Peticions Aules'!L297)</f>
        <v/>
      </c>
      <c r="M295" s="151" t="str">
        <f>IF('Peticions Aules'!M297="","",'Peticions Aules'!M297)</f>
        <v/>
      </c>
      <c r="N295" s="152" t="str">
        <f>IF('Peticions Aules'!N297="","",'Peticions Aules'!N297)</f>
        <v/>
      </c>
      <c r="O295" s="156" t="str">
        <f>IF('Peticions Aules'!O297="","",'Peticions Aules'!O297)</f>
        <v/>
      </c>
      <c r="Q295" s="160">
        <f t="shared" si="32"/>
        <v>0</v>
      </c>
      <c r="R295" s="154">
        <f xml:space="preserve"> IF(Q295="",0,Calculs!$C$35*Q295)</f>
        <v>0</v>
      </c>
      <c r="S295" s="160">
        <f t="shared" si="33"/>
        <v>0</v>
      </c>
      <c r="T295" s="153" t="str">
        <f t="shared" si="34"/>
        <v/>
      </c>
      <c r="U295" s="153" t="str">
        <f t="shared" si="35"/>
        <v/>
      </c>
      <c r="V295" s="154">
        <f xml:space="preserve">  IF(T295&lt;&gt;"",IF(E295="",0,SUMIF(Calculs!$B$2:$B$19,T295,Calculs!$C$2:$C$19)*E295),0)</f>
        <v>0</v>
      </c>
      <c r="W295" s="160">
        <f t="shared" si="36"/>
        <v>0</v>
      </c>
      <c r="X295" s="154" t="str">
        <f t="shared" si="39"/>
        <v/>
      </c>
      <c r="Y295" s="154">
        <f xml:space="preserve"> IF(X295="", 0,IF(E295="",0, VLOOKUP(X295,Calculs!$B$25:$C$30,2,FALSE)*E295))</f>
        <v>0</v>
      </c>
      <c r="Z295" s="160">
        <f t="shared" si="37"/>
        <v>0</v>
      </c>
      <c r="AA295" s="154">
        <f xml:space="preserve">  IF(Z295="",0,Z295*Calculs!$C$32)</f>
        <v>0</v>
      </c>
      <c r="AC295" s="154">
        <f t="shared" si="38"/>
        <v>0</v>
      </c>
    </row>
    <row r="296" spans="1:29" s="153" customFormat="1" ht="12.75" customHeight="1" x14ac:dyDescent="0.2">
      <c r="A296" s="145" t="str">
        <f>IF('Peticions Aules'!A298="","",'Peticions Aules'!A298)</f>
        <v/>
      </c>
      <c r="B296" s="145" t="str">
        <f>IF('Peticions Aules'!B298="","",'Peticions Aules'!B298)</f>
        <v/>
      </c>
      <c r="C296" s="145" t="str">
        <f>IF('Peticions Aules'!C298="","",'Peticions Aules'!C298)</f>
        <v/>
      </c>
      <c r="D296" s="146" t="str">
        <f>IF('Peticions Aules'!D298="","",'Peticions Aules'!D298)</f>
        <v/>
      </c>
      <c r="E296" s="147" t="str">
        <f>IF('Peticions Aules'!E298="","",'Peticions Aules'!E298)</f>
        <v/>
      </c>
      <c r="F296" s="148" t="str">
        <f>IF('Peticions Aules'!F298="","",'Peticions Aules'!F298)</f>
        <v/>
      </c>
      <c r="G296" s="148" t="str">
        <f>IF('Peticions Aules'!G298="","",'Peticions Aules'!G298)</f>
        <v/>
      </c>
      <c r="H296" s="148" t="str">
        <f>IF('Peticions Aules'!H298="","",'Peticions Aules'!H298)</f>
        <v/>
      </c>
      <c r="I296" s="148" t="str">
        <f>IF('Peticions Aules'!I298="","",'Peticions Aules'!I298)</f>
        <v/>
      </c>
      <c r="J296" s="149" t="str">
        <f>IF('Peticions Aules'!J298="","",'Peticions Aules'!J298)</f>
        <v/>
      </c>
      <c r="K296" s="150" t="str">
        <f>IF('Peticions Aules'!K298="","",'Peticions Aules'!K298)</f>
        <v/>
      </c>
      <c r="L296" s="151" t="str">
        <f>IF('Peticions Aules'!L298="","",'Peticions Aules'!L298)</f>
        <v/>
      </c>
      <c r="M296" s="151" t="str">
        <f>IF('Peticions Aules'!M298="","",'Peticions Aules'!M298)</f>
        <v/>
      </c>
      <c r="N296" s="152" t="str">
        <f>IF('Peticions Aules'!N298="","",'Peticions Aules'!N298)</f>
        <v/>
      </c>
      <c r="O296" s="156" t="str">
        <f>IF('Peticions Aules'!O298="","",'Peticions Aules'!O298)</f>
        <v/>
      </c>
      <c r="Q296" s="160">
        <f t="shared" si="32"/>
        <v>0</v>
      </c>
      <c r="R296" s="154">
        <f xml:space="preserve"> IF(Q296="",0,Calculs!$C$35*Q296)</f>
        <v>0</v>
      </c>
      <c r="S296" s="160">
        <f t="shared" si="33"/>
        <v>0</v>
      </c>
      <c r="T296" s="153" t="str">
        <f t="shared" si="34"/>
        <v/>
      </c>
      <c r="U296" s="153" t="str">
        <f t="shared" si="35"/>
        <v/>
      </c>
      <c r="V296" s="154">
        <f xml:space="preserve">  IF(T296&lt;&gt;"",IF(E296="",0,SUMIF(Calculs!$B$2:$B$19,T296,Calculs!$C$2:$C$19)*E296),0)</f>
        <v>0</v>
      </c>
      <c r="W296" s="160">
        <f t="shared" si="36"/>
        <v>0</v>
      </c>
      <c r="X296" s="154" t="str">
        <f t="shared" si="39"/>
        <v/>
      </c>
      <c r="Y296" s="154">
        <f xml:space="preserve"> IF(X296="", 0,IF(E296="",0, VLOOKUP(X296,Calculs!$B$25:$C$30,2,FALSE)*E296))</f>
        <v>0</v>
      </c>
      <c r="Z296" s="160">
        <f t="shared" si="37"/>
        <v>0</v>
      </c>
      <c r="AA296" s="154">
        <f xml:space="preserve">  IF(Z296="",0,Z296*Calculs!$C$32)</f>
        <v>0</v>
      </c>
      <c r="AC296" s="154">
        <f t="shared" si="38"/>
        <v>0</v>
      </c>
    </row>
    <row r="297" spans="1:29" s="153" customFormat="1" ht="12.75" customHeight="1" x14ac:dyDescent="0.2">
      <c r="A297" s="145" t="str">
        <f>IF('Peticions Aules'!A299="","",'Peticions Aules'!A299)</f>
        <v/>
      </c>
      <c r="B297" s="145" t="str">
        <f>IF('Peticions Aules'!B299="","",'Peticions Aules'!B299)</f>
        <v/>
      </c>
      <c r="C297" s="145" t="str">
        <f>IF('Peticions Aules'!C299="","",'Peticions Aules'!C299)</f>
        <v/>
      </c>
      <c r="D297" s="146" t="str">
        <f>IF('Peticions Aules'!D299="","",'Peticions Aules'!D299)</f>
        <v/>
      </c>
      <c r="E297" s="147" t="str">
        <f>IF('Peticions Aules'!E299="","",'Peticions Aules'!E299)</f>
        <v/>
      </c>
      <c r="F297" s="148" t="str">
        <f>IF('Peticions Aules'!F299="","",'Peticions Aules'!F299)</f>
        <v/>
      </c>
      <c r="G297" s="148" t="str">
        <f>IF('Peticions Aules'!G299="","",'Peticions Aules'!G299)</f>
        <v/>
      </c>
      <c r="H297" s="148" t="str">
        <f>IF('Peticions Aules'!H299="","",'Peticions Aules'!H299)</f>
        <v/>
      </c>
      <c r="I297" s="148" t="str">
        <f>IF('Peticions Aules'!I299="","",'Peticions Aules'!I299)</f>
        <v/>
      </c>
      <c r="J297" s="149" t="str">
        <f>IF('Peticions Aules'!J299="","",'Peticions Aules'!J299)</f>
        <v/>
      </c>
      <c r="K297" s="150" t="str">
        <f>IF('Peticions Aules'!K299="","",'Peticions Aules'!K299)</f>
        <v/>
      </c>
      <c r="L297" s="151" t="str">
        <f>IF('Peticions Aules'!L299="","",'Peticions Aules'!L299)</f>
        <v/>
      </c>
      <c r="M297" s="151" t="str">
        <f>IF('Peticions Aules'!M299="","",'Peticions Aules'!M299)</f>
        <v/>
      </c>
      <c r="N297" s="152" t="str">
        <f>IF('Peticions Aules'!N299="","",'Peticions Aules'!N299)</f>
        <v/>
      </c>
      <c r="O297" s="156" t="str">
        <f>IF('Peticions Aules'!O299="","",'Peticions Aules'!O299)</f>
        <v/>
      </c>
      <c r="Q297" s="160">
        <f t="shared" si="32"/>
        <v>0</v>
      </c>
      <c r="R297" s="154">
        <f xml:space="preserve"> IF(Q297="",0,Calculs!$C$35*Q297)</f>
        <v>0</v>
      </c>
      <c r="S297" s="160">
        <f t="shared" si="33"/>
        <v>0</v>
      </c>
      <c r="T297" s="153" t="str">
        <f t="shared" si="34"/>
        <v/>
      </c>
      <c r="U297" s="153" t="str">
        <f t="shared" si="35"/>
        <v/>
      </c>
      <c r="V297" s="154">
        <f xml:space="preserve">  IF(T297&lt;&gt;"",IF(E297="",0,SUMIF(Calculs!$B$2:$B$19,T297,Calculs!$C$2:$C$19)*E297),0)</f>
        <v>0</v>
      </c>
      <c r="W297" s="160">
        <f t="shared" si="36"/>
        <v>0</v>
      </c>
      <c r="X297" s="154" t="str">
        <f t="shared" si="39"/>
        <v/>
      </c>
      <c r="Y297" s="154">
        <f xml:space="preserve"> IF(X297="", 0,IF(E297="",0, VLOOKUP(X297,Calculs!$B$25:$C$30,2,FALSE)*E297))</f>
        <v>0</v>
      </c>
      <c r="Z297" s="160">
        <f t="shared" si="37"/>
        <v>0</v>
      </c>
      <c r="AA297" s="154">
        <f xml:space="preserve">  IF(Z297="",0,Z297*Calculs!$C$32)</f>
        <v>0</v>
      </c>
      <c r="AC297" s="154">
        <f t="shared" si="38"/>
        <v>0</v>
      </c>
    </row>
    <row r="298" spans="1:29" s="153" customFormat="1" ht="12.75" customHeight="1" x14ac:dyDescent="0.2">
      <c r="A298" s="145" t="str">
        <f>IF('Peticions Aules'!A300="","",'Peticions Aules'!A300)</f>
        <v/>
      </c>
      <c r="B298" s="145" t="str">
        <f>IF('Peticions Aules'!B300="","",'Peticions Aules'!B300)</f>
        <v/>
      </c>
      <c r="C298" s="145" t="str">
        <f>IF('Peticions Aules'!C300="","",'Peticions Aules'!C300)</f>
        <v/>
      </c>
      <c r="D298" s="146" t="str">
        <f>IF('Peticions Aules'!D300="","",'Peticions Aules'!D300)</f>
        <v/>
      </c>
      <c r="E298" s="147" t="str">
        <f>IF('Peticions Aules'!E300="","",'Peticions Aules'!E300)</f>
        <v/>
      </c>
      <c r="F298" s="148" t="str">
        <f>IF('Peticions Aules'!F300="","",'Peticions Aules'!F300)</f>
        <v/>
      </c>
      <c r="G298" s="148" t="str">
        <f>IF('Peticions Aules'!G300="","",'Peticions Aules'!G300)</f>
        <v/>
      </c>
      <c r="H298" s="148" t="str">
        <f>IF('Peticions Aules'!H300="","",'Peticions Aules'!H300)</f>
        <v/>
      </c>
      <c r="I298" s="148" t="str">
        <f>IF('Peticions Aules'!I300="","",'Peticions Aules'!I300)</f>
        <v/>
      </c>
      <c r="J298" s="149" t="str">
        <f>IF('Peticions Aules'!J300="","",'Peticions Aules'!J300)</f>
        <v/>
      </c>
      <c r="K298" s="150" t="str">
        <f>IF('Peticions Aules'!K300="","",'Peticions Aules'!K300)</f>
        <v/>
      </c>
      <c r="L298" s="151" t="str">
        <f>IF('Peticions Aules'!L300="","",'Peticions Aules'!L300)</f>
        <v/>
      </c>
      <c r="M298" s="151" t="str">
        <f>IF('Peticions Aules'!M300="","",'Peticions Aules'!M300)</f>
        <v/>
      </c>
      <c r="N298" s="152" t="str">
        <f>IF('Peticions Aules'!N300="","",'Peticions Aules'!N300)</f>
        <v/>
      </c>
      <c r="O298" s="156" t="str">
        <f>IF('Peticions Aules'!O300="","",'Peticions Aules'!O300)</f>
        <v/>
      </c>
      <c r="Q298" s="160">
        <f t="shared" si="32"/>
        <v>0</v>
      </c>
      <c r="R298" s="154">
        <f xml:space="preserve"> IF(Q298="",0,Calculs!$C$35*Q298)</f>
        <v>0</v>
      </c>
      <c r="S298" s="160">
        <f t="shared" si="33"/>
        <v>0</v>
      </c>
      <c r="T298" s="153" t="str">
        <f t="shared" si="34"/>
        <v/>
      </c>
      <c r="U298" s="153" t="str">
        <f t="shared" si="35"/>
        <v/>
      </c>
      <c r="V298" s="154">
        <f xml:space="preserve">  IF(T298&lt;&gt;"",IF(E298="",0,SUMIF(Calculs!$B$2:$B$19,T298,Calculs!$C$2:$C$19)*E298),0)</f>
        <v>0</v>
      </c>
      <c r="W298" s="160">
        <f t="shared" si="36"/>
        <v>0</v>
      </c>
      <c r="X298" s="154" t="str">
        <f t="shared" si="39"/>
        <v/>
      </c>
      <c r="Y298" s="154">
        <f xml:space="preserve"> IF(X298="", 0,IF(E298="",0, VLOOKUP(X298,Calculs!$B$25:$C$30,2,FALSE)*E298))</f>
        <v>0</v>
      </c>
      <c r="Z298" s="160">
        <f t="shared" si="37"/>
        <v>0</v>
      </c>
      <c r="AA298" s="154">
        <f xml:space="preserve">  IF(Z298="",0,Z298*Calculs!$C$32)</f>
        <v>0</v>
      </c>
      <c r="AC298" s="154">
        <f t="shared" si="38"/>
        <v>0</v>
      </c>
    </row>
    <row r="299" spans="1:29" s="153" customFormat="1" ht="12.75" customHeight="1" x14ac:dyDescent="0.2">
      <c r="A299" s="145" t="str">
        <f>IF('Peticions Aules'!A301="","",'Peticions Aules'!A301)</f>
        <v/>
      </c>
      <c r="B299" s="145" t="str">
        <f>IF('Peticions Aules'!B301="","",'Peticions Aules'!B301)</f>
        <v/>
      </c>
      <c r="C299" s="145" t="str">
        <f>IF('Peticions Aules'!C301="","",'Peticions Aules'!C301)</f>
        <v/>
      </c>
      <c r="D299" s="146" t="str">
        <f>IF('Peticions Aules'!D301="","",'Peticions Aules'!D301)</f>
        <v/>
      </c>
      <c r="E299" s="147" t="str">
        <f>IF('Peticions Aules'!E301="","",'Peticions Aules'!E301)</f>
        <v/>
      </c>
      <c r="F299" s="148" t="str">
        <f>IF('Peticions Aules'!F301="","",'Peticions Aules'!F301)</f>
        <v/>
      </c>
      <c r="G299" s="148" t="str">
        <f>IF('Peticions Aules'!G301="","",'Peticions Aules'!G301)</f>
        <v/>
      </c>
      <c r="H299" s="148" t="str">
        <f>IF('Peticions Aules'!H301="","",'Peticions Aules'!H301)</f>
        <v/>
      </c>
      <c r="I299" s="148" t="str">
        <f>IF('Peticions Aules'!I301="","",'Peticions Aules'!I301)</f>
        <v/>
      </c>
      <c r="J299" s="149" t="str">
        <f>IF('Peticions Aules'!J301="","",'Peticions Aules'!J301)</f>
        <v/>
      </c>
      <c r="K299" s="150" t="str">
        <f>IF('Peticions Aules'!K301="","",'Peticions Aules'!K301)</f>
        <v/>
      </c>
      <c r="L299" s="151" t="str">
        <f>IF('Peticions Aules'!L301="","",'Peticions Aules'!L301)</f>
        <v/>
      </c>
      <c r="M299" s="151" t="str">
        <f>IF('Peticions Aules'!M301="","",'Peticions Aules'!M301)</f>
        <v/>
      </c>
      <c r="N299" s="152" t="str">
        <f>IF('Peticions Aules'!N301="","",'Peticions Aules'!N301)</f>
        <v/>
      </c>
      <c r="O299" s="156" t="str">
        <f>IF('Peticions Aules'!O301="","",'Peticions Aules'!O301)</f>
        <v/>
      </c>
      <c r="Q299" s="160">
        <f t="shared" si="32"/>
        <v>0</v>
      </c>
      <c r="R299" s="154">
        <f xml:space="preserve"> IF(Q299="",0,Calculs!$C$35*Q299)</f>
        <v>0</v>
      </c>
      <c r="S299" s="160">
        <f t="shared" si="33"/>
        <v>0</v>
      </c>
      <c r="T299" s="153" t="str">
        <f t="shared" si="34"/>
        <v/>
      </c>
      <c r="U299" s="153" t="str">
        <f t="shared" si="35"/>
        <v/>
      </c>
      <c r="V299" s="154">
        <f xml:space="preserve">  IF(T299&lt;&gt;"",IF(E299="",0,SUMIF(Calculs!$B$2:$B$19,T299,Calculs!$C$2:$C$19)*E299),0)</f>
        <v>0</v>
      </c>
      <c r="W299" s="160">
        <f t="shared" si="36"/>
        <v>0</v>
      </c>
      <c r="X299" s="154" t="str">
        <f t="shared" si="39"/>
        <v/>
      </c>
      <c r="Y299" s="154">
        <f xml:space="preserve"> IF(X299="", 0,IF(E299="",0, VLOOKUP(X299,Calculs!$B$25:$C$30,2,FALSE)*E299))</f>
        <v>0</v>
      </c>
      <c r="Z299" s="160">
        <f t="shared" si="37"/>
        <v>0</v>
      </c>
      <c r="AA299" s="154">
        <f xml:space="preserve">  IF(Z299="",0,Z299*Calculs!$C$32)</f>
        <v>0</v>
      </c>
      <c r="AC299" s="154">
        <f t="shared" si="38"/>
        <v>0</v>
      </c>
    </row>
    <row r="300" spans="1:29" s="153" customFormat="1" ht="12.75" customHeight="1" x14ac:dyDescent="0.2">
      <c r="A300" s="145" t="str">
        <f>IF('Peticions Aules'!A302="","",'Peticions Aules'!A302)</f>
        <v/>
      </c>
      <c r="B300" s="145" t="str">
        <f>IF('Peticions Aules'!B302="","",'Peticions Aules'!B302)</f>
        <v/>
      </c>
      <c r="C300" s="145" t="str">
        <f>IF('Peticions Aules'!C302="","",'Peticions Aules'!C302)</f>
        <v/>
      </c>
      <c r="D300" s="146" t="str">
        <f>IF('Peticions Aules'!D302="","",'Peticions Aules'!D302)</f>
        <v/>
      </c>
      <c r="E300" s="147" t="str">
        <f>IF('Peticions Aules'!E302="","",'Peticions Aules'!E302)</f>
        <v/>
      </c>
      <c r="F300" s="148" t="str">
        <f>IF('Peticions Aules'!F302="","",'Peticions Aules'!F302)</f>
        <v/>
      </c>
      <c r="G300" s="148" t="str">
        <f>IF('Peticions Aules'!G302="","",'Peticions Aules'!G302)</f>
        <v/>
      </c>
      <c r="H300" s="148" t="str">
        <f>IF('Peticions Aules'!H302="","",'Peticions Aules'!H302)</f>
        <v/>
      </c>
      <c r="I300" s="148" t="str">
        <f>IF('Peticions Aules'!I302="","",'Peticions Aules'!I302)</f>
        <v/>
      </c>
      <c r="J300" s="149" t="str">
        <f>IF('Peticions Aules'!J302="","",'Peticions Aules'!J302)</f>
        <v/>
      </c>
      <c r="K300" s="150" t="str">
        <f>IF('Peticions Aules'!K302="","",'Peticions Aules'!K302)</f>
        <v/>
      </c>
      <c r="L300" s="151" t="str">
        <f>IF('Peticions Aules'!L302="","",'Peticions Aules'!L302)</f>
        <v/>
      </c>
      <c r="M300" s="151" t="str">
        <f>IF('Peticions Aules'!M302="","",'Peticions Aules'!M302)</f>
        <v/>
      </c>
      <c r="N300" s="152" t="str">
        <f>IF('Peticions Aules'!N302="","",'Peticions Aules'!N302)</f>
        <v/>
      </c>
      <c r="O300" s="156" t="str">
        <f>IF('Peticions Aules'!O302="","",'Peticions Aules'!O302)</f>
        <v/>
      </c>
      <c r="Q300" s="160">
        <f t="shared" si="32"/>
        <v>0</v>
      </c>
      <c r="R300" s="154">
        <f xml:space="preserve"> IF(Q300="",0,Calculs!$C$35*Q300)</f>
        <v>0</v>
      </c>
      <c r="S300" s="160">
        <f t="shared" si="33"/>
        <v>0</v>
      </c>
      <c r="T300" s="153" t="str">
        <f t="shared" si="34"/>
        <v/>
      </c>
      <c r="U300" s="153" t="str">
        <f t="shared" si="35"/>
        <v/>
      </c>
      <c r="V300" s="154">
        <f xml:space="preserve">  IF(T300&lt;&gt;"",IF(E300="",0,SUMIF(Calculs!$B$2:$B$19,T300,Calculs!$C$2:$C$19)*E300),0)</f>
        <v>0</v>
      </c>
      <c r="W300" s="160">
        <f t="shared" si="36"/>
        <v>0</v>
      </c>
      <c r="X300" s="154" t="str">
        <f t="shared" si="39"/>
        <v/>
      </c>
      <c r="Y300" s="154">
        <f xml:space="preserve"> IF(X300="", 0,IF(E300="",0, VLOOKUP(X300,Calculs!$B$25:$C$30,2,FALSE)*E300))</f>
        <v>0</v>
      </c>
      <c r="Z300" s="160">
        <f t="shared" si="37"/>
        <v>0</v>
      </c>
      <c r="AA300" s="154">
        <f xml:space="preserve">  IF(Z300="",0,Z300*Calculs!$C$32)</f>
        <v>0</v>
      </c>
      <c r="AC300" s="154">
        <f t="shared" si="38"/>
        <v>0</v>
      </c>
    </row>
    <row r="301" spans="1:29" s="153" customFormat="1" ht="12.75" customHeight="1" x14ac:dyDescent="0.2">
      <c r="A301" s="145" t="str">
        <f>IF('Peticions Aules'!A303="","",'Peticions Aules'!A303)</f>
        <v/>
      </c>
      <c r="B301" s="145" t="str">
        <f>IF('Peticions Aules'!B303="","",'Peticions Aules'!B303)</f>
        <v/>
      </c>
      <c r="C301" s="145" t="str">
        <f>IF('Peticions Aules'!C303="","",'Peticions Aules'!C303)</f>
        <v/>
      </c>
      <c r="D301" s="146" t="str">
        <f>IF('Peticions Aules'!D303="","",'Peticions Aules'!D303)</f>
        <v/>
      </c>
      <c r="E301" s="147" t="str">
        <f>IF('Peticions Aules'!E303="","",'Peticions Aules'!E303)</f>
        <v/>
      </c>
      <c r="F301" s="148" t="str">
        <f>IF('Peticions Aules'!F303="","",'Peticions Aules'!F303)</f>
        <v/>
      </c>
      <c r="G301" s="148" t="str">
        <f>IF('Peticions Aules'!G303="","",'Peticions Aules'!G303)</f>
        <v/>
      </c>
      <c r="H301" s="148" t="str">
        <f>IF('Peticions Aules'!H303="","",'Peticions Aules'!H303)</f>
        <v/>
      </c>
      <c r="I301" s="148" t="str">
        <f>IF('Peticions Aules'!I303="","",'Peticions Aules'!I303)</f>
        <v/>
      </c>
      <c r="J301" s="149" t="str">
        <f>IF('Peticions Aules'!J303="","",'Peticions Aules'!J303)</f>
        <v/>
      </c>
      <c r="K301" s="150" t="str">
        <f>IF('Peticions Aules'!K303="","",'Peticions Aules'!K303)</f>
        <v/>
      </c>
      <c r="L301" s="151" t="str">
        <f>IF('Peticions Aules'!L303="","",'Peticions Aules'!L303)</f>
        <v/>
      </c>
      <c r="M301" s="151" t="str">
        <f>IF('Peticions Aules'!M303="","",'Peticions Aules'!M303)</f>
        <v/>
      </c>
      <c r="N301" s="152" t="str">
        <f>IF('Peticions Aules'!N303="","",'Peticions Aules'!N303)</f>
        <v/>
      </c>
      <c r="O301" s="156" t="str">
        <f>IF('Peticions Aules'!O303="","",'Peticions Aules'!O303)</f>
        <v/>
      </c>
      <c r="Q301" s="160">
        <f t="shared" si="32"/>
        <v>0</v>
      </c>
      <c r="R301" s="154">
        <f xml:space="preserve"> IF(Q301="",0,Calculs!$C$35*Q301)</f>
        <v>0</v>
      </c>
      <c r="S301" s="160">
        <f t="shared" si="33"/>
        <v>0</v>
      </c>
      <c r="T301" s="153" t="str">
        <f t="shared" si="34"/>
        <v/>
      </c>
      <c r="U301" s="153" t="str">
        <f t="shared" si="35"/>
        <v/>
      </c>
      <c r="V301" s="154">
        <f xml:space="preserve">  IF(T301&lt;&gt;"",IF(E301="",0,SUMIF(Calculs!$B$2:$B$19,T301,Calculs!$C$2:$C$19)*E301),0)</f>
        <v>0</v>
      </c>
      <c r="W301" s="160">
        <f t="shared" si="36"/>
        <v>0</v>
      </c>
      <c r="X301" s="154" t="str">
        <f t="shared" si="39"/>
        <v/>
      </c>
      <c r="Y301" s="154">
        <f xml:space="preserve"> IF(X301="", 0,IF(E301="",0, VLOOKUP(X301,Calculs!$B$25:$C$30,2,FALSE)*E301))</f>
        <v>0</v>
      </c>
      <c r="Z301" s="160">
        <f t="shared" si="37"/>
        <v>0</v>
      </c>
      <c r="AA301" s="154">
        <f xml:space="preserve">  IF(Z301="",0,Z301*Calculs!$C$32)</f>
        <v>0</v>
      </c>
      <c r="AC301" s="154">
        <f t="shared" si="38"/>
        <v>0</v>
      </c>
    </row>
    <row r="302" spans="1:29" s="153" customFormat="1" ht="12.75" customHeight="1" x14ac:dyDescent="0.2">
      <c r="A302" s="145" t="str">
        <f>IF('Peticions Aules'!A304="","",'Peticions Aules'!A304)</f>
        <v/>
      </c>
      <c r="B302" s="145" t="str">
        <f>IF('Peticions Aules'!B304="","",'Peticions Aules'!B304)</f>
        <v/>
      </c>
      <c r="C302" s="145" t="str">
        <f>IF('Peticions Aules'!C304="","",'Peticions Aules'!C304)</f>
        <v/>
      </c>
      <c r="D302" s="146" t="str">
        <f>IF('Peticions Aules'!D304="","",'Peticions Aules'!D304)</f>
        <v/>
      </c>
      <c r="E302" s="147" t="str">
        <f>IF('Peticions Aules'!E304="","",'Peticions Aules'!E304)</f>
        <v/>
      </c>
      <c r="F302" s="148" t="str">
        <f>IF('Peticions Aules'!F304="","",'Peticions Aules'!F304)</f>
        <v/>
      </c>
      <c r="G302" s="148" t="str">
        <f>IF('Peticions Aules'!G304="","",'Peticions Aules'!G304)</f>
        <v/>
      </c>
      <c r="H302" s="148" t="str">
        <f>IF('Peticions Aules'!H304="","",'Peticions Aules'!H304)</f>
        <v/>
      </c>
      <c r="I302" s="148" t="str">
        <f>IF('Peticions Aules'!I304="","",'Peticions Aules'!I304)</f>
        <v/>
      </c>
      <c r="J302" s="149" t="str">
        <f>IF('Peticions Aules'!J304="","",'Peticions Aules'!J304)</f>
        <v/>
      </c>
      <c r="K302" s="150" t="str">
        <f>IF('Peticions Aules'!K304="","",'Peticions Aules'!K304)</f>
        <v/>
      </c>
      <c r="L302" s="151" t="str">
        <f>IF('Peticions Aules'!L304="","",'Peticions Aules'!L304)</f>
        <v/>
      </c>
      <c r="M302" s="151" t="str">
        <f>IF('Peticions Aules'!M304="","",'Peticions Aules'!M304)</f>
        <v/>
      </c>
      <c r="N302" s="152" t="str">
        <f>IF('Peticions Aules'!N304="","",'Peticions Aules'!N304)</f>
        <v/>
      </c>
      <c r="O302" s="156" t="str">
        <f>IF('Peticions Aules'!O304="","",'Peticions Aules'!O304)</f>
        <v/>
      </c>
      <c r="Q302" s="160">
        <f t="shared" si="32"/>
        <v>0</v>
      </c>
      <c r="R302" s="154">
        <f xml:space="preserve"> IF(Q302="",0,Calculs!$C$35*Q302)</f>
        <v>0</v>
      </c>
      <c r="S302" s="160">
        <f t="shared" si="33"/>
        <v>0</v>
      </c>
      <c r="T302" s="153" t="str">
        <f t="shared" si="34"/>
        <v/>
      </c>
      <c r="U302" s="153" t="str">
        <f t="shared" si="35"/>
        <v/>
      </c>
      <c r="V302" s="154">
        <f xml:space="preserve">  IF(T302&lt;&gt;"",IF(E302="",0,SUMIF(Calculs!$B$2:$B$19,T302,Calculs!$C$2:$C$19)*E302),0)</f>
        <v>0</v>
      </c>
      <c r="W302" s="160">
        <f t="shared" si="36"/>
        <v>0</v>
      </c>
      <c r="X302" s="154" t="str">
        <f t="shared" si="39"/>
        <v/>
      </c>
      <c r="Y302" s="154">
        <f xml:space="preserve"> IF(X302="", 0,IF(E302="",0, VLOOKUP(X302,Calculs!$B$25:$C$30,2,FALSE)*E302))</f>
        <v>0</v>
      </c>
      <c r="Z302" s="160">
        <f t="shared" si="37"/>
        <v>0</v>
      </c>
      <c r="AA302" s="154">
        <f xml:space="preserve">  IF(Z302="",0,Z302*Calculs!$C$32)</f>
        <v>0</v>
      </c>
      <c r="AC302" s="154">
        <f t="shared" si="38"/>
        <v>0</v>
      </c>
    </row>
    <row r="303" spans="1:29" s="153" customFormat="1" ht="12.75" customHeight="1" x14ac:dyDescent="0.2">
      <c r="A303" s="145" t="str">
        <f>IF('Peticions Aules'!A305="","",'Peticions Aules'!A305)</f>
        <v/>
      </c>
      <c r="B303" s="145" t="str">
        <f>IF('Peticions Aules'!B305="","",'Peticions Aules'!B305)</f>
        <v/>
      </c>
      <c r="C303" s="145" t="str">
        <f>IF('Peticions Aules'!C305="","",'Peticions Aules'!C305)</f>
        <v/>
      </c>
      <c r="D303" s="146" t="str">
        <f>IF('Peticions Aules'!D305="","",'Peticions Aules'!D305)</f>
        <v/>
      </c>
      <c r="E303" s="147" t="str">
        <f>IF('Peticions Aules'!E305="","",'Peticions Aules'!E305)</f>
        <v/>
      </c>
      <c r="F303" s="148" t="str">
        <f>IF('Peticions Aules'!F305="","",'Peticions Aules'!F305)</f>
        <v/>
      </c>
      <c r="G303" s="148" t="str">
        <f>IF('Peticions Aules'!G305="","",'Peticions Aules'!G305)</f>
        <v/>
      </c>
      <c r="H303" s="148" t="str">
        <f>IF('Peticions Aules'!H305="","",'Peticions Aules'!H305)</f>
        <v/>
      </c>
      <c r="I303" s="148" t="str">
        <f>IF('Peticions Aules'!I305="","",'Peticions Aules'!I305)</f>
        <v/>
      </c>
      <c r="J303" s="149" t="str">
        <f>IF('Peticions Aules'!J305="","",'Peticions Aules'!J305)</f>
        <v/>
      </c>
      <c r="K303" s="150" t="str">
        <f>IF('Peticions Aules'!K305="","",'Peticions Aules'!K305)</f>
        <v/>
      </c>
      <c r="L303" s="151" t="str">
        <f>IF('Peticions Aules'!L305="","",'Peticions Aules'!L305)</f>
        <v/>
      </c>
      <c r="M303" s="151" t="str">
        <f>IF('Peticions Aules'!M305="","",'Peticions Aules'!M305)</f>
        <v/>
      </c>
      <c r="N303" s="152" t="str">
        <f>IF('Peticions Aules'!N305="","",'Peticions Aules'!N305)</f>
        <v/>
      </c>
      <c r="O303" s="156" t="str">
        <f>IF('Peticions Aules'!O305="","",'Peticions Aules'!O305)</f>
        <v/>
      </c>
      <c r="Q303" s="160">
        <f t="shared" si="32"/>
        <v>0</v>
      </c>
      <c r="R303" s="154">
        <f xml:space="preserve"> IF(Q303="",0,Calculs!$C$35*Q303)</f>
        <v>0</v>
      </c>
      <c r="S303" s="160">
        <f t="shared" si="33"/>
        <v>0</v>
      </c>
      <c r="T303" s="153" t="str">
        <f t="shared" si="34"/>
        <v/>
      </c>
      <c r="U303" s="153" t="str">
        <f t="shared" si="35"/>
        <v/>
      </c>
      <c r="V303" s="154">
        <f xml:space="preserve">  IF(T303&lt;&gt;"",IF(E303="",0,SUMIF(Calculs!$B$2:$B$19,T303,Calculs!$C$2:$C$19)*E303),0)</f>
        <v>0</v>
      </c>
      <c r="W303" s="160">
        <f t="shared" si="36"/>
        <v>0</v>
      </c>
      <c r="X303" s="154" t="str">
        <f t="shared" si="39"/>
        <v/>
      </c>
      <c r="Y303" s="154">
        <f xml:space="preserve"> IF(X303="", 0,IF(E303="",0, VLOOKUP(X303,Calculs!$B$25:$C$30,2,FALSE)*E303))</f>
        <v>0</v>
      </c>
      <c r="Z303" s="160">
        <f t="shared" si="37"/>
        <v>0</v>
      </c>
      <c r="AA303" s="154">
        <f xml:space="preserve">  IF(Z303="",0,Z303*Calculs!$C$32)</f>
        <v>0</v>
      </c>
      <c r="AC303" s="154">
        <f t="shared" si="38"/>
        <v>0</v>
      </c>
    </row>
    <row r="304" spans="1:29" s="153" customFormat="1" ht="12.75" customHeight="1" x14ac:dyDescent="0.2">
      <c r="A304" s="145" t="str">
        <f>IF('Peticions Aules'!A306="","",'Peticions Aules'!A306)</f>
        <v/>
      </c>
      <c r="B304" s="145" t="str">
        <f>IF('Peticions Aules'!B306="","",'Peticions Aules'!B306)</f>
        <v/>
      </c>
      <c r="C304" s="145" t="str">
        <f>IF('Peticions Aules'!C306="","",'Peticions Aules'!C306)</f>
        <v/>
      </c>
      <c r="D304" s="146" t="str">
        <f>IF('Peticions Aules'!D306="","",'Peticions Aules'!D306)</f>
        <v/>
      </c>
      <c r="E304" s="147" t="str">
        <f>IF('Peticions Aules'!E306="","",'Peticions Aules'!E306)</f>
        <v/>
      </c>
      <c r="F304" s="148" t="str">
        <f>IF('Peticions Aules'!F306="","",'Peticions Aules'!F306)</f>
        <v/>
      </c>
      <c r="G304" s="148" t="str">
        <f>IF('Peticions Aules'!G306="","",'Peticions Aules'!G306)</f>
        <v/>
      </c>
      <c r="H304" s="148" t="str">
        <f>IF('Peticions Aules'!H306="","",'Peticions Aules'!H306)</f>
        <v/>
      </c>
      <c r="I304" s="148" t="str">
        <f>IF('Peticions Aules'!I306="","",'Peticions Aules'!I306)</f>
        <v/>
      </c>
      <c r="J304" s="149" t="str">
        <f>IF('Peticions Aules'!J306="","",'Peticions Aules'!J306)</f>
        <v/>
      </c>
      <c r="K304" s="150" t="str">
        <f>IF('Peticions Aules'!K306="","",'Peticions Aules'!K306)</f>
        <v/>
      </c>
      <c r="L304" s="151" t="str">
        <f>IF('Peticions Aules'!L306="","",'Peticions Aules'!L306)</f>
        <v/>
      </c>
      <c r="M304" s="151" t="str">
        <f>IF('Peticions Aules'!M306="","",'Peticions Aules'!M306)</f>
        <v/>
      </c>
      <c r="N304" s="152" t="str">
        <f>IF('Peticions Aules'!N306="","",'Peticions Aules'!N306)</f>
        <v/>
      </c>
      <c r="O304" s="156" t="str">
        <f>IF('Peticions Aules'!O306="","",'Peticions Aules'!O306)</f>
        <v/>
      </c>
      <c r="Q304" s="160">
        <f t="shared" si="32"/>
        <v>0</v>
      </c>
      <c r="R304" s="154">
        <f xml:space="preserve"> IF(Q304="",0,Calculs!$C$35*Q304)</f>
        <v>0</v>
      </c>
      <c r="S304" s="160">
        <f t="shared" si="33"/>
        <v>0</v>
      </c>
      <c r="T304" s="153" t="str">
        <f t="shared" si="34"/>
        <v/>
      </c>
      <c r="U304" s="153" t="str">
        <f t="shared" si="35"/>
        <v/>
      </c>
      <c r="V304" s="154">
        <f xml:space="preserve">  IF(T304&lt;&gt;"",IF(E304="",0,SUMIF(Calculs!$B$2:$B$19,T304,Calculs!$C$2:$C$19)*E304),0)</f>
        <v>0</v>
      </c>
      <c r="W304" s="160">
        <f t="shared" si="36"/>
        <v>0</v>
      </c>
      <c r="X304" s="154" t="str">
        <f t="shared" si="39"/>
        <v/>
      </c>
      <c r="Y304" s="154">
        <f xml:space="preserve"> IF(X304="", 0,IF(E304="",0, VLOOKUP(X304,Calculs!$B$25:$C$30,2,FALSE)*E304))</f>
        <v>0</v>
      </c>
      <c r="Z304" s="160">
        <f t="shared" si="37"/>
        <v>0</v>
      </c>
      <c r="AA304" s="154">
        <f xml:space="preserve">  IF(Z304="",0,Z304*Calculs!$C$32)</f>
        <v>0</v>
      </c>
      <c r="AC304" s="154">
        <f t="shared" si="38"/>
        <v>0</v>
      </c>
    </row>
    <row r="305" spans="1:29" s="153" customFormat="1" ht="12.75" customHeight="1" x14ac:dyDescent="0.2">
      <c r="A305" s="145" t="str">
        <f>IF('Peticions Aules'!A307="","",'Peticions Aules'!A307)</f>
        <v/>
      </c>
      <c r="B305" s="145" t="str">
        <f>IF('Peticions Aules'!B307="","",'Peticions Aules'!B307)</f>
        <v/>
      </c>
      <c r="C305" s="145" t="str">
        <f>IF('Peticions Aules'!C307="","",'Peticions Aules'!C307)</f>
        <v/>
      </c>
      <c r="D305" s="146" t="str">
        <f>IF('Peticions Aules'!D307="","",'Peticions Aules'!D307)</f>
        <v/>
      </c>
      <c r="E305" s="147" t="str">
        <f>IF('Peticions Aules'!E307="","",'Peticions Aules'!E307)</f>
        <v/>
      </c>
      <c r="F305" s="148" t="str">
        <f>IF('Peticions Aules'!F307="","",'Peticions Aules'!F307)</f>
        <v/>
      </c>
      <c r="G305" s="148" t="str">
        <f>IF('Peticions Aules'!G307="","",'Peticions Aules'!G307)</f>
        <v/>
      </c>
      <c r="H305" s="148" t="str">
        <f>IF('Peticions Aules'!H307="","",'Peticions Aules'!H307)</f>
        <v/>
      </c>
      <c r="I305" s="148" t="str">
        <f>IF('Peticions Aules'!I307="","",'Peticions Aules'!I307)</f>
        <v/>
      </c>
      <c r="J305" s="149" t="str">
        <f>IF('Peticions Aules'!J307="","",'Peticions Aules'!J307)</f>
        <v/>
      </c>
      <c r="K305" s="150" t="str">
        <f>IF('Peticions Aules'!K307="","",'Peticions Aules'!K307)</f>
        <v/>
      </c>
      <c r="L305" s="151" t="str">
        <f>IF('Peticions Aules'!L307="","",'Peticions Aules'!L307)</f>
        <v/>
      </c>
      <c r="M305" s="151" t="str">
        <f>IF('Peticions Aules'!M307="","",'Peticions Aules'!M307)</f>
        <v/>
      </c>
      <c r="N305" s="152" t="str">
        <f>IF('Peticions Aules'!N307="","",'Peticions Aules'!N307)</f>
        <v/>
      </c>
      <c r="O305" s="156" t="str">
        <f>IF('Peticions Aules'!O307="","",'Peticions Aules'!O307)</f>
        <v/>
      </c>
      <c r="Q305" s="160">
        <f t="shared" si="32"/>
        <v>0</v>
      </c>
      <c r="R305" s="154">
        <f xml:space="preserve"> IF(Q305="",0,Calculs!$C$35*Q305)</f>
        <v>0</v>
      </c>
      <c r="S305" s="160">
        <f t="shared" si="33"/>
        <v>0</v>
      </c>
      <c r="T305" s="153" t="str">
        <f t="shared" si="34"/>
        <v/>
      </c>
      <c r="U305" s="153" t="str">
        <f t="shared" si="35"/>
        <v/>
      </c>
      <c r="V305" s="154">
        <f xml:space="preserve">  IF(T305&lt;&gt;"",IF(E305="",0,SUMIF(Calculs!$B$2:$B$19,T305,Calculs!$C$2:$C$19)*E305),0)</f>
        <v>0</v>
      </c>
      <c r="W305" s="160">
        <f t="shared" si="36"/>
        <v>0</v>
      </c>
      <c r="X305" s="154" t="str">
        <f t="shared" si="39"/>
        <v/>
      </c>
      <c r="Y305" s="154">
        <f xml:space="preserve"> IF(X305="", 0,IF(E305="",0, VLOOKUP(X305,Calculs!$B$25:$C$30,2,FALSE)*E305))</f>
        <v>0</v>
      </c>
      <c r="Z305" s="160">
        <f t="shared" si="37"/>
        <v>0</v>
      </c>
      <c r="AA305" s="154">
        <f xml:space="preserve">  IF(Z305="",0,Z305*Calculs!$C$32)</f>
        <v>0</v>
      </c>
      <c r="AC305" s="154">
        <f t="shared" si="38"/>
        <v>0</v>
      </c>
    </row>
    <row r="306" spans="1:29" s="153" customFormat="1" ht="12.75" customHeight="1" x14ac:dyDescent="0.2">
      <c r="A306" s="145" t="str">
        <f>IF('Peticions Aules'!A308="","",'Peticions Aules'!A308)</f>
        <v/>
      </c>
      <c r="B306" s="145" t="str">
        <f>IF('Peticions Aules'!B308="","",'Peticions Aules'!B308)</f>
        <v/>
      </c>
      <c r="C306" s="145" t="str">
        <f>IF('Peticions Aules'!C308="","",'Peticions Aules'!C308)</f>
        <v/>
      </c>
      <c r="D306" s="146" t="str">
        <f>IF('Peticions Aules'!D308="","",'Peticions Aules'!D308)</f>
        <v/>
      </c>
      <c r="E306" s="147" t="str">
        <f>IF('Peticions Aules'!E308="","",'Peticions Aules'!E308)</f>
        <v/>
      </c>
      <c r="F306" s="148" t="str">
        <f>IF('Peticions Aules'!F308="","",'Peticions Aules'!F308)</f>
        <v/>
      </c>
      <c r="G306" s="148" t="str">
        <f>IF('Peticions Aules'!G308="","",'Peticions Aules'!G308)</f>
        <v/>
      </c>
      <c r="H306" s="148" t="str">
        <f>IF('Peticions Aules'!H308="","",'Peticions Aules'!H308)</f>
        <v/>
      </c>
      <c r="I306" s="148" t="str">
        <f>IF('Peticions Aules'!I308="","",'Peticions Aules'!I308)</f>
        <v/>
      </c>
      <c r="J306" s="149" t="str">
        <f>IF('Peticions Aules'!J308="","",'Peticions Aules'!J308)</f>
        <v/>
      </c>
      <c r="K306" s="150" t="str">
        <f>IF('Peticions Aules'!K308="","",'Peticions Aules'!K308)</f>
        <v/>
      </c>
      <c r="L306" s="151" t="str">
        <f>IF('Peticions Aules'!L308="","",'Peticions Aules'!L308)</f>
        <v/>
      </c>
      <c r="M306" s="151" t="str">
        <f>IF('Peticions Aules'!M308="","",'Peticions Aules'!M308)</f>
        <v/>
      </c>
      <c r="N306" s="152" t="str">
        <f>IF('Peticions Aules'!N308="","",'Peticions Aules'!N308)</f>
        <v/>
      </c>
      <c r="O306" s="156" t="str">
        <f>IF('Peticions Aules'!O308="","",'Peticions Aules'!O308)</f>
        <v/>
      </c>
      <c r="Q306" s="160">
        <f t="shared" si="32"/>
        <v>0</v>
      </c>
      <c r="R306" s="154">
        <f xml:space="preserve"> IF(Q306="",0,Calculs!$C$35*Q306)</f>
        <v>0</v>
      </c>
      <c r="S306" s="160">
        <f t="shared" si="33"/>
        <v>0</v>
      </c>
      <c r="T306" s="153" t="str">
        <f t="shared" si="34"/>
        <v/>
      </c>
      <c r="U306" s="153" t="str">
        <f t="shared" si="35"/>
        <v/>
      </c>
      <c r="V306" s="154">
        <f xml:space="preserve">  IF(T306&lt;&gt;"",IF(E306="",0,SUMIF(Calculs!$B$2:$B$19,T306,Calculs!$C$2:$C$19)*E306),0)</f>
        <v>0</v>
      </c>
      <c r="W306" s="160">
        <f t="shared" si="36"/>
        <v>0</v>
      </c>
      <c r="X306" s="154" t="str">
        <f t="shared" si="39"/>
        <v/>
      </c>
      <c r="Y306" s="154">
        <f xml:space="preserve"> IF(X306="", 0,IF(E306="",0, VLOOKUP(X306,Calculs!$B$25:$C$30,2,FALSE)*E306))</f>
        <v>0</v>
      </c>
      <c r="Z306" s="160">
        <f t="shared" si="37"/>
        <v>0</v>
      </c>
      <c r="AA306" s="154">
        <f xml:space="preserve">  IF(Z306="",0,Z306*Calculs!$C$32)</f>
        <v>0</v>
      </c>
      <c r="AC306" s="154">
        <f t="shared" si="38"/>
        <v>0</v>
      </c>
    </row>
    <row r="307" spans="1:29" s="153" customFormat="1" ht="12.75" customHeight="1" x14ac:dyDescent="0.2">
      <c r="A307" s="145" t="str">
        <f>IF('Peticions Aules'!A309="","",'Peticions Aules'!A309)</f>
        <v/>
      </c>
      <c r="B307" s="145" t="str">
        <f>IF('Peticions Aules'!B309="","",'Peticions Aules'!B309)</f>
        <v/>
      </c>
      <c r="C307" s="145" t="str">
        <f>IF('Peticions Aules'!C309="","",'Peticions Aules'!C309)</f>
        <v/>
      </c>
      <c r="D307" s="146" t="str">
        <f>IF('Peticions Aules'!D309="","",'Peticions Aules'!D309)</f>
        <v/>
      </c>
      <c r="E307" s="147" t="str">
        <f>IF('Peticions Aules'!E309="","",'Peticions Aules'!E309)</f>
        <v/>
      </c>
      <c r="F307" s="148" t="str">
        <f>IF('Peticions Aules'!F309="","",'Peticions Aules'!F309)</f>
        <v/>
      </c>
      <c r="G307" s="148" t="str">
        <f>IF('Peticions Aules'!G309="","",'Peticions Aules'!G309)</f>
        <v/>
      </c>
      <c r="H307" s="148" t="str">
        <f>IF('Peticions Aules'!H309="","",'Peticions Aules'!H309)</f>
        <v/>
      </c>
      <c r="I307" s="148" t="str">
        <f>IF('Peticions Aules'!I309="","",'Peticions Aules'!I309)</f>
        <v/>
      </c>
      <c r="J307" s="149" t="str">
        <f>IF('Peticions Aules'!J309="","",'Peticions Aules'!J309)</f>
        <v/>
      </c>
      <c r="K307" s="150" t="str">
        <f>IF('Peticions Aules'!K309="","",'Peticions Aules'!K309)</f>
        <v/>
      </c>
      <c r="L307" s="151" t="str">
        <f>IF('Peticions Aules'!L309="","",'Peticions Aules'!L309)</f>
        <v/>
      </c>
      <c r="M307" s="151" t="str">
        <f>IF('Peticions Aules'!M309="","",'Peticions Aules'!M309)</f>
        <v/>
      </c>
      <c r="N307" s="152" t="str">
        <f>IF('Peticions Aules'!N309="","",'Peticions Aules'!N309)</f>
        <v/>
      </c>
      <c r="O307" s="156" t="str">
        <f>IF('Peticions Aules'!O309="","",'Peticions Aules'!O309)</f>
        <v/>
      </c>
      <c r="Q307" s="160">
        <f t="shared" si="32"/>
        <v>0</v>
      </c>
      <c r="R307" s="154">
        <f xml:space="preserve"> IF(Q307="",0,Calculs!$C$35*Q307)</f>
        <v>0</v>
      </c>
      <c r="S307" s="160">
        <f t="shared" si="33"/>
        <v>0</v>
      </c>
      <c r="T307" s="153" t="str">
        <f t="shared" si="34"/>
        <v/>
      </c>
      <c r="U307" s="153" t="str">
        <f t="shared" si="35"/>
        <v/>
      </c>
      <c r="V307" s="154">
        <f xml:space="preserve">  IF(T307&lt;&gt;"",IF(E307="",0,SUMIF(Calculs!$B$2:$B$19,T307,Calculs!$C$2:$C$19)*E307),0)</f>
        <v>0</v>
      </c>
      <c r="W307" s="160">
        <f t="shared" si="36"/>
        <v>0</v>
      </c>
      <c r="X307" s="154" t="str">
        <f t="shared" si="39"/>
        <v/>
      </c>
      <c r="Y307" s="154">
        <f xml:space="preserve"> IF(X307="", 0,IF(E307="",0, VLOOKUP(X307,Calculs!$B$25:$C$30,2,FALSE)*E307))</f>
        <v>0</v>
      </c>
      <c r="Z307" s="160">
        <f t="shared" si="37"/>
        <v>0</v>
      </c>
      <c r="AA307" s="154">
        <f xml:space="preserve">  IF(Z307="",0,Z307*Calculs!$C$32)</f>
        <v>0</v>
      </c>
      <c r="AC307" s="154">
        <f t="shared" si="38"/>
        <v>0</v>
      </c>
    </row>
    <row r="308" spans="1:29" s="153" customFormat="1" ht="12.75" customHeight="1" x14ac:dyDescent="0.2">
      <c r="A308" s="145" t="str">
        <f>IF('Peticions Aules'!A310="","",'Peticions Aules'!A310)</f>
        <v/>
      </c>
      <c r="B308" s="145" t="str">
        <f>IF('Peticions Aules'!B310="","",'Peticions Aules'!B310)</f>
        <v/>
      </c>
      <c r="C308" s="145" t="str">
        <f>IF('Peticions Aules'!C310="","",'Peticions Aules'!C310)</f>
        <v/>
      </c>
      <c r="D308" s="146" t="str">
        <f>IF('Peticions Aules'!D310="","",'Peticions Aules'!D310)</f>
        <v/>
      </c>
      <c r="E308" s="147" t="str">
        <f>IF('Peticions Aules'!E310="","",'Peticions Aules'!E310)</f>
        <v/>
      </c>
      <c r="F308" s="148" t="str">
        <f>IF('Peticions Aules'!F310="","",'Peticions Aules'!F310)</f>
        <v/>
      </c>
      <c r="G308" s="148" t="str">
        <f>IF('Peticions Aules'!G310="","",'Peticions Aules'!G310)</f>
        <v/>
      </c>
      <c r="H308" s="148" t="str">
        <f>IF('Peticions Aules'!H310="","",'Peticions Aules'!H310)</f>
        <v/>
      </c>
      <c r="I308" s="148" t="str">
        <f>IF('Peticions Aules'!I310="","",'Peticions Aules'!I310)</f>
        <v/>
      </c>
      <c r="J308" s="149" t="str">
        <f>IF('Peticions Aules'!J310="","",'Peticions Aules'!J310)</f>
        <v/>
      </c>
      <c r="K308" s="150" t="str">
        <f>IF('Peticions Aules'!K310="","",'Peticions Aules'!K310)</f>
        <v/>
      </c>
      <c r="L308" s="151" t="str">
        <f>IF('Peticions Aules'!L310="","",'Peticions Aules'!L310)</f>
        <v/>
      </c>
      <c r="M308" s="151" t="str">
        <f>IF('Peticions Aules'!M310="","",'Peticions Aules'!M310)</f>
        <v/>
      </c>
      <c r="N308" s="152" t="str">
        <f>IF('Peticions Aules'!N310="","",'Peticions Aules'!N310)</f>
        <v/>
      </c>
      <c r="O308" s="156" t="str">
        <f>IF('Peticions Aules'!O310="","",'Peticions Aules'!O310)</f>
        <v/>
      </c>
      <c r="Q308" s="160">
        <f t="shared" si="32"/>
        <v>0</v>
      </c>
      <c r="R308" s="154">
        <f xml:space="preserve"> IF(Q308="",0,Calculs!$C$35*Q308)</f>
        <v>0</v>
      </c>
      <c r="S308" s="160">
        <f t="shared" si="33"/>
        <v>0</v>
      </c>
      <c r="T308" s="153" t="str">
        <f t="shared" si="34"/>
        <v/>
      </c>
      <c r="U308" s="153" t="str">
        <f t="shared" si="35"/>
        <v/>
      </c>
      <c r="V308" s="154">
        <f xml:space="preserve">  IF(T308&lt;&gt;"",IF(E308="",0,SUMIF(Calculs!$B$2:$B$19,T308,Calculs!$C$2:$C$19)*E308),0)</f>
        <v>0</v>
      </c>
      <c r="W308" s="160">
        <f t="shared" si="36"/>
        <v>0</v>
      </c>
      <c r="X308" s="154" t="str">
        <f t="shared" si="39"/>
        <v/>
      </c>
      <c r="Y308" s="154">
        <f xml:space="preserve"> IF(X308="", 0,IF(E308="",0, VLOOKUP(X308,Calculs!$B$25:$C$30,2,FALSE)*E308))</f>
        <v>0</v>
      </c>
      <c r="Z308" s="160">
        <f t="shared" si="37"/>
        <v>0</v>
      </c>
      <c r="AA308" s="154">
        <f xml:space="preserve">  IF(Z308="",0,Z308*Calculs!$C$32)</f>
        <v>0</v>
      </c>
      <c r="AC308" s="154">
        <f t="shared" si="38"/>
        <v>0</v>
      </c>
    </row>
    <row r="309" spans="1:29" s="153" customFormat="1" ht="12.75" customHeight="1" x14ac:dyDescent="0.2">
      <c r="A309" s="145" t="str">
        <f>IF('Peticions Aules'!A311="","",'Peticions Aules'!A311)</f>
        <v/>
      </c>
      <c r="B309" s="145" t="str">
        <f>IF('Peticions Aules'!B311="","",'Peticions Aules'!B311)</f>
        <v/>
      </c>
      <c r="C309" s="145" t="str">
        <f>IF('Peticions Aules'!C311="","",'Peticions Aules'!C311)</f>
        <v/>
      </c>
      <c r="D309" s="146" t="str">
        <f>IF('Peticions Aules'!D311="","",'Peticions Aules'!D311)</f>
        <v/>
      </c>
      <c r="E309" s="147" t="str">
        <f>IF('Peticions Aules'!E311="","",'Peticions Aules'!E311)</f>
        <v/>
      </c>
      <c r="F309" s="148" t="str">
        <f>IF('Peticions Aules'!F311="","",'Peticions Aules'!F311)</f>
        <v/>
      </c>
      <c r="G309" s="148" t="str">
        <f>IF('Peticions Aules'!G311="","",'Peticions Aules'!G311)</f>
        <v/>
      </c>
      <c r="H309" s="148" t="str">
        <f>IF('Peticions Aules'!H311="","",'Peticions Aules'!H311)</f>
        <v/>
      </c>
      <c r="I309" s="148" t="str">
        <f>IF('Peticions Aules'!I311="","",'Peticions Aules'!I311)</f>
        <v/>
      </c>
      <c r="J309" s="149" t="str">
        <f>IF('Peticions Aules'!J311="","",'Peticions Aules'!J311)</f>
        <v/>
      </c>
      <c r="K309" s="150" t="str">
        <f>IF('Peticions Aules'!K311="","",'Peticions Aules'!K311)</f>
        <v/>
      </c>
      <c r="L309" s="151" t="str">
        <f>IF('Peticions Aules'!L311="","",'Peticions Aules'!L311)</f>
        <v/>
      </c>
      <c r="M309" s="151" t="str">
        <f>IF('Peticions Aules'!M311="","",'Peticions Aules'!M311)</f>
        <v/>
      </c>
      <c r="N309" s="152" t="str">
        <f>IF('Peticions Aules'!N311="","",'Peticions Aules'!N311)</f>
        <v/>
      </c>
      <c r="O309" s="156" t="str">
        <f>IF('Peticions Aules'!O311="","",'Peticions Aules'!O311)</f>
        <v/>
      </c>
      <c r="Q309" s="160">
        <f t="shared" si="32"/>
        <v>0</v>
      </c>
      <c r="R309" s="154">
        <f xml:space="preserve"> IF(Q309="",0,Calculs!$C$35*Q309)</f>
        <v>0</v>
      </c>
      <c r="S309" s="160">
        <f t="shared" si="33"/>
        <v>0</v>
      </c>
      <c r="T309" s="153" t="str">
        <f t="shared" si="34"/>
        <v/>
      </c>
      <c r="U309" s="153" t="str">
        <f t="shared" si="35"/>
        <v/>
      </c>
      <c r="V309" s="154">
        <f xml:space="preserve">  IF(T309&lt;&gt;"",IF(E309="",0,SUMIF(Calculs!$B$2:$B$19,T309,Calculs!$C$2:$C$19)*E309),0)</f>
        <v>0</v>
      </c>
      <c r="W309" s="160">
        <f t="shared" si="36"/>
        <v>0</v>
      </c>
      <c r="X309" s="154" t="str">
        <f t="shared" si="39"/>
        <v/>
      </c>
      <c r="Y309" s="154">
        <f xml:space="preserve"> IF(X309="", 0,IF(E309="",0, VLOOKUP(X309,Calculs!$B$25:$C$30,2,FALSE)*E309))</f>
        <v>0</v>
      </c>
      <c r="Z309" s="160">
        <f t="shared" si="37"/>
        <v>0</v>
      </c>
      <c r="AA309" s="154">
        <f xml:space="preserve">  IF(Z309="",0,Z309*Calculs!$C$32)</f>
        <v>0</v>
      </c>
      <c r="AC309" s="154">
        <f t="shared" si="38"/>
        <v>0</v>
      </c>
    </row>
    <row r="310" spans="1:29" s="153" customFormat="1" ht="12.75" customHeight="1" x14ac:dyDescent="0.2">
      <c r="A310" s="145" t="str">
        <f>IF('Peticions Aules'!A312="","",'Peticions Aules'!A312)</f>
        <v/>
      </c>
      <c r="B310" s="145" t="str">
        <f>IF('Peticions Aules'!B312="","",'Peticions Aules'!B312)</f>
        <v/>
      </c>
      <c r="C310" s="145" t="str">
        <f>IF('Peticions Aules'!C312="","",'Peticions Aules'!C312)</f>
        <v/>
      </c>
      <c r="D310" s="146" t="str">
        <f>IF('Peticions Aules'!D312="","",'Peticions Aules'!D312)</f>
        <v/>
      </c>
      <c r="E310" s="147" t="str">
        <f>IF('Peticions Aules'!E312="","",'Peticions Aules'!E312)</f>
        <v/>
      </c>
      <c r="F310" s="148" t="str">
        <f>IF('Peticions Aules'!F312="","",'Peticions Aules'!F312)</f>
        <v/>
      </c>
      <c r="G310" s="148" t="str">
        <f>IF('Peticions Aules'!G312="","",'Peticions Aules'!G312)</f>
        <v/>
      </c>
      <c r="H310" s="148" t="str">
        <f>IF('Peticions Aules'!H312="","",'Peticions Aules'!H312)</f>
        <v/>
      </c>
      <c r="I310" s="148" t="str">
        <f>IF('Peticions Aules'!I312="","",'Peticions Aules'!I312)</f>
        <v/>
      </c>
      <c r="J310" s="149" t="str">
        <f>IF('Peticions Aules'!J312="","",'Peticions Aules'!J312)</f>
        <v/>
      </c>
      <c r="K310" s="150" t="str">
        <f>IF('Peticions Aules'!K312="","",'Peticions Aules'!K312)</f>
        <v/>
      </c>
      <c r="L310" s="151" t="str">
        <f>IF('Peticions Aules'!L312="","",'Peticions Aules'!L312)</f>
        <v/>
      </c>
      <c r="M310" s="151" t="str">
        <f>IF('Peticions Aules'!M312="","",'Peticions Aules'!M312)</f>
        <v/>
      </c>
      <c r="N310" s="152" t="str">
        <f>IF('Peticions Aules'!N312="","",'Peticions Aules'!N312)</f>
        <v/>
      </c>
      <c r="O310" s="156" t="str">
        <f>IF('Peticions Aules'!O312="","",'Peticions Aules'!O312)</f>
        <v/>
      </c>
      <c r="Q310" s="160">
        <f t="shared" si="32"/>
        <v>0</v>
      </c>
      <c r="R310" s="154">
        <f xml:space="preserve"> IF(Q310="",0,Calculs!$C$35*Q310)</f>
        <v>0</v>
      </c>
      <c r="S310" s="160">
        <f t="shared" si="33"/>
        <v>0</v>
      </c>
      <c r="T310" s="153" t="str">
        <f t="shared" si="34"/>
        <v/>
      </c>
      <c r="U310" s="153" t="str">
        <f t="shared" si="35"/>
        <v/>
      </c>
      <c r="V310" s="154">
        <f xml:space="preserve">  IF(T310&lt;&gt;"",IF(E310="",0,SUMIF(Calculs!$B$2:$B$19,T310,Calculs!$C$2:$C$19)*E310),0)</f>
        <v>0</v>
      </c>
      <c r="W310" s="160">
        <f t="shared" si="36"/>
        <v>0</v>
      </c>
      <c r="X310" s="154" t="str">
        <f t="shared" si="39"/>
        <v/>
      </c>
      <c r="Y310" s="154">
        <f xml:space="preserve"> IF(X310="", 0,IF(E310="",0, VLOOKUP(X310,Calculs!$B$25:$C$30,2,FALSE)*E310))</f>
        <v>0</v>
      </c>
      <c r="Z310" s="160">
        <f t="shared" si="37"/>
        <v>0</v>
      </c>
      <c r="AA310" s="154">
        <f xml:space="preserve">  IF(Z310="",0,Z310*Calculs!$C$32)</f>
        <v>0</v>
      </c>
      <c r="AC310" s="154">
        <f t="shared" si="38"/>
        <v>0</v>
      </c>
    </row>
    <row r="311" spans="1:29" s="153" customFormat="1" ht="12.75" customHeight="1" x14ac:dyDescent="0.2">
      <c r="A311" s="145" t="str">
        <f>IF('Peticions Aules'!A313="","",'Peticions Aules'!A313)</f>
        <v/>
      </c>
      <c r="B311" s="145" t="str">
        <f>IF('Peticions Aules'!B313="","",'Peticions Aules'!B313)</f>
        <v/>
      </c>
      <c r="C311" s="145" t="str">
        <f>IF('Peticions Aules'!C313="","",'Peticions Aules'!C313)</f>
        <v/>
      </c>
      <c r="D311" s="146" t="str">
        <f>IF('Peticions Aules'!D313="","",'Peticions Aules'!D313)</f>
        <v/>
      </c>
      <c r="E311" s="147" t="str">
        <f>IF('Peticions Aules'!E313="","",'Peticions Aules'!E313)</f>
        <v/>
      </c>
      <c r="F311" s="148" t="str">
        <f>IF('Peticions Aules'!F313="","",'Peticions Aules'!F313)</f>
        <v/>
      </c>
      <c r="G311" s="148" t="str">
        <f>IF('Peticions Aules'!G313="","",'Peticions Aules'!G313)</f>
        <v/>
      </c>
      <c r="H311" s="148" t="str">
        <f>IF('Peticions Aules'!H313="","",'Peticions Aules'!H313)</f>
        <v/>
      </c>
      <c r="I311" s="148" t="str">
        <f>IF('Peticions Aules'!I313="","",'Peticions Aules'!I313)</f>
        <v/>
      </c>
      <c r="J311" s="149" t="str">
        <f>IF('Peticions Aules'!J313="","",'Peticions Aules'!J313)</f>
        <v/>
      </c>
      <c r="K311" s="150" t="str">
        <f>IF('Peticions Aules'!K313="","",'Peticions Aules'!K313)</f>
        <v/>
      </c>
      <c r="L311" s="151" t="str">
        <f>IF('Peticions Aules'!L313="","",'Peticions Aules'!L313)</f>
        <v/>
      </c>
      <c r="M311" s="151" t="str">
        <f>IF('Peticions Aules'!M313="","",'Peticions Aules'!M313)</f>
        <v/>
      </c>
      <c r="N311" s="152" t="str">
        <f>IF('Peticions Aules'!N313="","",'Peticions Aules'!N313)</f>
        <v/>
      </c>
      <c r="O311" s="156" t="str">
        <f>IF('Peticions Aules'!O313="","",'Peticions Aules'!O313)</f>
        <v/>
      </c>
      <c r="Q311" s="160">
        <f t="shared" si="32"/>
        <v>0</v>
      </c>
      <c r="R311" s="154">
        <f xml:space="preserve"> IF(Q311="",0,Calculs!$C$35*Q311)</f>
        <v>0</v>
      </c>
      <c r="S311" s="160">
        <f t="shared" si="33"/>
        <v>0</v>
      </c>
      <c r="T311" s="153" t="str">
        <f t="shared" si="34"/>
        <v/>
      </c>
      <c r="U311" s="153" t="str">
        <f t="shared" si="35"/>
        <v/>
      </c>
      <c r="V311" s="154">
        <f xml:space="preserve">  IF(T311&lt;&gt;"",IF(E311="",0,SUMIF(Calculs!$B$2:$B$19,T311,Calculs!$C$2:$C$19)*E311),0)</f>
        <v>0</v>
      </c>
      <c r="W311" s="160">
        <f t="shared" si="36"/>
        <v>0</v>
      </c>
      <c r="X311" s="154" t="str">
        <f t="shared" si="39"/>
        <v/>
      </c>
      <c r="Y311" s="154">
        <f xml:space="preserve"> IF(X311="", 0,IF(E311="",0, VLOOKUP(X311,Calculs!$B$25:$C$30,2,FALSE)*E311))</f>
        <v>0</v>
      </c>
      <c r="Z311" s="160">
        <f t="shared" si="37"/>
        <v>0</v>
      </c>
      <c r="AA311" s="154">
        <f xml:space="preserve">  IF(Z311="",0,Z311*Calculs!$C$32)</f>
        <v>0</v>
      </c>
      <c r="AC311" s="154">
        <f t="shared" si="38"/>
        <v>0</v>
      </c>
    </row>
    <row r="312" spans="1:29" s="153" customFormat="1" ht="12.75" customHeight="1" x14ac:dyDescent="0.2">
      <c r="A312" s="145" t="str">
        <f>IF('Peticions Aules'!A314="","",'Peticions Aules'!A314)</f>
        <v/>
      </c>
      <c r="B312" s="145" t="str">
        <f>IF('Peticions Aules'!B314="","",'Peticions Aules'!B314)</f>
        <v/>
      </c>
      <c r="C312" s="145" t="str">
        <f>IF('Peticions Aules'!C314="","",'Peticions Aules'!C314)</f>
        <v/>
      </c>
      <c r="D312" s="146" t="str">
        <f>IF('Peticions Aules'!D314="","",'Peticions Aules'!D314)</f>
        <v/>
      </c>
      <c r="E312" s="147" t="str">
        <f>IF('Peticions Aules'!E314="","",'Peticions Aules'!E314)</f>
        <v/>
      </c>
      <c r="F312" s="148" t="str">
        <f>IF('Peticions Aules'!F314="","",'Peticions Aules'!F314)</f>
        <v/>
      </c>
      <c r="G312" s="148" t="str">
        <f>IF('Peticions Aules'!G314="","",'Peticions Aules'!G314)</f>
        <v/>
      </c>
      <c r="H312" s="148" t="str">
        <f>IF('Peticions Aules'!H314="","",'Peticions Aules'!H314)</f>
        <v/>
      </c>
      <c r="I312" s="148" t="str">
        <f>IF('Peticions Aules'!I314="","",'Peticions Aules'!I314)</f>
        <v/>
      </c>
      <c r="J312" s="149" t="str">
        <f>IF('Peticions Aules'!J314="","",'Peticions Aules'!J314)</f>
        <v/>
      </c>
      <c r="K312" s="150" t="str">
        <f>IF('Peticions Aules'!K314="","",'Peticions Aules'!K314)</f>
        <v/>
      </c>
      <c r="L312" s="151" t="str">
        <f>IF('Peticions Aules'!L314="","",'Peticions Aules'!L314)</f>
        <v/>
      </c>
      <c r="M312" s="151" t="str">
        <f>IF('Peticions Aules'!M314="","",'Peticions Aules'!M314)</f>
        <v/>
      </c>
      <c r="N312" s="152" t="str">
        <f>IF('Peticions Aules'!N314="","",'Peticions Aules'!N314)</f>
        <v/>
      </c>
      <c r="O312" s="156" t="str">
        <f>IF('Peticions Aules'!O314="","",'Peticions Aules'!O314)</f>
        <v/>
      </c>
      <c r="Q312" s="160">
        <f t="shared" si="32"/>
        <v>0</v>
      </c>
      <c r="R312" s="154">
        <f xml:space="preserve"> IF(Q312="",0,Calculs!$C$35*Q312)</f>
        <v>0</v>
      </c>
      <c r="S312" s="160">
        <f t="shared" si="33"/>
        <v>0</v>
      </c>
      <c r="T312" s="153" t="str">
        <f t="shared" si="34"/>
        <v/>
      </c>
      <c r="U312" s="153" t="str">
        <f t="shared" si="35"/>
        <v/>
      </c>
      <c r="V312" s="154">
        <f xml:space="preserve">  IF(T312&lt;&gt;"",IF(E312="",0,SUMIF(Calculs!$B$2:$B$19,T312,Calculs!$C$2:$C$19)*E312),0)</f>
        <v>0</v>
      </c>
      <c r="W312" s="160">
        <f t="shared" si="36"/>
        <v>0</v>
      </c>
      <c r="X312" s="154" t="str">
        <f t="shared" si="39"/>
        <v/>
      </c>
      <c r="Y312" s="154">
        <f xml:space="preserve"> IF(X312="", 0,IF(E312="",0, VLOOKUP(X312,Calculs!$B$25:$C$30,2,FALSE)*E312))</f>
        <v>0</v>
      </c>
      <c r="Z312" s="160">
        <f t="shared" si="37"/>
        <v>0</v>
      </c>
      <c r="AA312" s="154">
        <f xml:space="preserve">  IF(Z312="",0,Z312*Calculs!$C$32)</f>
        <v>0</v>
      </c>
      <c r="AC312" s="154">
        <f t="shared" si="38"/>
        <v>0</v>
      </c>
    </row>
    <row r="313" spans="1:29" s="153" customFormat="1" ht="12.75" customHeight="1" x14ac:dyDescent="0.2">
      <c r="A313" s="145" t="str">
        <f>IF('Peticions Aules'!A315="","",'Peticions Aules'!A315)</f>
        <v/>
      </c>
      <c r="B313" s="145" t="str">
        <f>IF('Peticions Aules'!B315="","",'Peticions Aules'!B315)</f>
        <v/>
      </c>
      <c r="C313" s="145" t="str">
        <f>IF('Peticions Aules'!C315="","",'Peticions Aules'!C315)</f>
        <v/>
      </c>
      <c r="D313" s="146" t="str">
        <f>IF('Peticions Aules'!D315="","",'Peticions Aules'!D315)</f>
        <v/>
      </c>
      <c r="E313" s="147" t="str">
        <f>IF('Peticions Aules'!E315="","",'Peticions Aules'!E315)</f>
        <v/>
      </c>
      <c r="F313" s="148" t="str">
        <f>IF('Peticions Aules'!F315="","",'Peticions Aules'!F315)</f>
        <v/>
      </c>
      <c r="G313" s="148" t="str">
        <f>IF('Peticions Aules'!G315="","",'Peticions Aules'!G315)</f>
        <v/>
      </c>
      <c r="H313" s="148" t="str">
        <f>IF('Peticions Aules'!H315="","",'Peticions Aules'!H315)</f>
        <v/>
      </c>
      <c r="I313" s="148" t="str">
        <f>IF('Peticions Aules'!I315="","",'Peticions Aules'!I315)</f>
        <v/>
      </c>
      <c r="J313" s="149" t="str">
        <f>IF('Peticions Aules'!J315="","",'Peticions Aules'!J315)</f>
        <v/>
      </c>
      <c r="K313" s="150" t="str">
        <f>IF('Peticions Aules'!K315="","",'Peticions Aules'!K315)</f>
        <v/>
      </c>
      <c r="L313" s="151" t="str">
        <f>IF('Peticions Aules'!L315="","",'Peticions Aules'!L315)</f>
        <v/>
      </c>
      <c r="M313" s="151" t="str">
        <f>IF('Peticions Aules'!M315="","",'Peticions Aules'!M315)</f>
        <v/>
      </c>
      <c r="N313" s="152" t="str">
        <f>IF('Peticions Aules'!N315="","",'Peticions Aules'!N315)</f>
        <v/>
      </c>
      <c r="O313" s="156" t="str">
        <f>IF('Peticions Aules'!O315="","",'Peticions Aules'!O315)</f>
        <v/>
      </c>
      <c r="Q313" s="160">
        <f t="shared" si="32"/>
        <v>0</v>
      </c>
      <c r="R313" s="154">
        <f xml:space="preserve"> IF(Q313="",0,Calculs!$C$35*Q313)</f>
        <v>0</v>
      </c>
      <c r="S313" s="160">
        <f t="shared" si="33"/>
        <v>0</v>
      </c>
      <c r="T313" s="153" t="str">
        <f t="shared" si="34"/>
        <v/>
      </c>
      <c r="U313" s="153" t="str">
        <f t="shared" si="35"/>
        <v/>
      </c>
      <c r="V313" s="154">
        <f xml:space="preserve">  IF(T313&lt;&gt;"",IF(E313="",0,SUMIF(Calculs!$B$2:$B$19,T313,Calculs!$C$2:$C$19)*E313),0)</f>
        <v>0</v>
      </c>
      <c r="W313" s="160">
        <f t="shared" si="36"/>
        <v>0</v>
      </c>
      <c r="X313" s="154" t="str">
        <f t="shared" si="39"/>
        <v/>
      </c>
      <c r="Y313" s="154">
        <f xml:space="preserve"> IF(X313="", 0,IF(E313="",0, VLOOKUP(X313,Calculs!$B$25:$C$30,2,FALSE)*E313))</f>
        <v>0</v>
      </c>
      <c r="Z313" s="160">
        <f t="shared" si="37"/>
        <v>0</v>
      </c>
      <c r="AA313" s="154">
        <f xml:space="preserve">  IF(Z313="",0,Z313*Calculs!$C$32)</f>
        <v>0</v>
      </c>
      <c r="AC313" s="154">
        <f t="shared" si="38"/>
        <v>0</v>
      </c>
    </row>
    <row r="314" spans="1:29" s="153" customFormat="1" ht="12.75" customHeight="1" x14ac:dyDescent="0.2">
      <c r="A314" s="145" t="str">
        <f>IF('Peticions Aules'!A316="","",'Peticions Aules'!A316)</f>
        <v/>
      </c>
      <c r="B314" s="145" t="str">
        <f>IF('Peticions Aules'!B316="","",'Peticions Aules'!B316)</f>
        <v/>
      </c>
      <c r="C314" s="145" t="str">
        <f>IF('Peticions Aules'!C316="","",'Peticions Aules'!C316)</f>
        <v/>
      </c>
      <c r="D314" s="146" t="str">
        <f>IF('Peticions Aules'!D316="","",'Peticions Aules'!D316)</f>
        <v/>
      </c>
      <c r="E314" s="147" t="str">
        <f>IF('Peticions Aules'!E316="","",'Peticions Aules'!E316)</f>
        <v/>
      </c>
      <c r="F314" s="148" t="str">
        <f>IF('Peticions Aules'!F316="","",'Peticions Aules'!F316)</f>
        <v/>
      </c>
      <c r="G314" s="148" t="str">
        <f>IF('Peticions Aules'!G316="","",'Peticions Aules'!G316)</f>
        <v/>
      </c>
      <c r="H314" s="148" t="str">
        <f>IF('Peticions Aules'!H316="","",'Peticions Aules'!H316)</f>
        <v/>
      </c>
      <c r="I314" s="148" t="str">
        <f>IF('Peticions Aules'!I316="","",'Peticions Aules'!I316)</f>
        <v/>
      </c>
      <c r="J314" s="149" t="str">
        <f>IF('Peticions Aules'!J316="","",'Peticions Aules'!J316)</f>
        <v/>
      </c>
      <c r="K314" s="150" t="str">
        <f>IF('Peticions Aules'!K316="","",'Peticions Aules'!K316)</f>
        <v/>
      </c>
      <c r="L314" s="151" t="str">
        <f>IF('Peticions Aules'!L316="","",'Peticions Aules'!L316)</f>
        <v/>
      </c>
      <c r="M314" s="151" t="str">
        <f>IF('Peticions Aules'!M316="","",'Peticions Aules'!M316)</f>
        <v/>
      </c>
      <c r="N314" s="152" t="str">
        <f>IF('Peticions Aules'!N316="","",'Peticions Aules'!N316)</f>
        <v/>
      </c>
      <c r="O314" s="156" t="str">
        <f>IF('Peticions Aules'!O316="","",'Peticions Aules'!O316)</f>
        <v/>
      </c>
      <c r="Q314" s="160">
        <f t="shared" si="32"/>
        <v>0</v>
      </c>
      <c r="R314" s="154">
        <f xml:space="preserve"> IF(Q314="",0,Calculs!$C$35*Q314)</f>
        <v>0</v>
      </c>
      <c r="S314" s="160">
        <f t="shared" si="33"/>
        <v>0</v>
      </c>
      <c r="T314" s="153" t="str">
        <f t="shared" si="34"/>
        <v/>
      </c>
      <c r="U314" s="153" t="str">
        <f t="shared" si="35"/>
        <v/>
      </c>
      <c r="V314" s="154">
        <f xml:space="preserve">  IF(T314&lt;&gt;"",IF(E314="",0,SUMIF(Calculs!$B$2:$B$19,T314,Calculs!$C$2:$C$19)*E314),0)</f>
        <v>0</v>
      </c>
      <c r="W314" s="160">
        <f t="shared" si="36"/>
        <v>0</v>
      </c>
      <c r="X314" s="154" t="str">
        <f t="shared" si="39"/>
        <v/>
      </c>
      <c r="Y314" s="154">
        <f xml:space="preserve"> IF(X314="", 0,IF(E314="",0, VLOOKUP(X314,Calculs!$B$25:$C$30,2,FALSE)*E314))</f>
        <v>0</v>
      </c>
      <c r="Z314" s="160">
        <f t="shared" si="37"/>
        <v>0</v>
      </c>
      <c r="AA314" s="154">
        <f xml:space="preserve">  IF(Z314="",0,Z314*Calculs!$C$32)</f>
        <v>0</v>
      </c>
      <c r="AC314" s="154">
        <f t="shared" si="38"/>
        <v>0</v>
      </c>
    </row>
    <row r="315" spans="1:29" s="153" customFormat="1" ht="12.75" customHeight="1" x14ac:dyDescent="0.2">
      <c r="A315" s="145" t="str">
        <f>IF('Peticions Aules'!A317="","",'Peticions Aules'!A317)</f>
        <v/>
      </c>
      <c r="B315" s="145" t="str">
        <f>IF('Peticions Aules'!B317="","",'Peticions Aules'!B317)</f>
        <v/>
      </c>
      <c r="C315" s="145" t="str">
        <f>IF('Peticions Aules'!C317="","",'Peticions Aules'!C317)</f>
        <v/>
      </c>
      <c r="D315" s="146" t="str">
        <f>IF('Peticions Aules'!D317="","",'Peticions Aules'!D317)</f>
        <v/>
      </c>
      <c r="E315" s="147" t="str">
        <f>IF('Peticions Aules'!E317="","",'Peticions Aules'!E317)</f>
        <v/>
      </c>
      <c r="F315" s="148" t="str">
        <f>IF('Peticions Aules'!F317="","",'Peticions Aules'!F317)</f>
        <v/>
      </c>
      <c r="G315" s="148" t="str">
        <f>IF('Peticions Aules'!G317="","",'Peticions Aules'!G317)</f>
        <v/>
      </c>
      <c r="H315" s="148" t="str">
        <f>IF('Peticions Aules'!H317="","",'Peticions Aules'!H317)</f>
        <v/>
      </c>
      <c r="I315" s="148" t="str">
        <f>IF('Peticions Aules'!I317="","",'Peticions Aules'!I317)</f>
        <v/>
      </c>
      <c r="J315" s="149" t="str">
        <f>IF('Peticions Aules'!J317="","",'Peticions Aules'!J317)</f>
        <v/>
      </c>
      <c r="K315" s="150" t="str">
        <f>IF('Peticions Aules'!K317="","",'Peticions Aules'!K317)</f>
        <v/>
      </c>
      <c r="L315" s="151" t="str">
        <f>IF('Peticions Aules'!L317="","",'Peticions Aules'!L317)</f>
        <v/>
      </c>
      <c r="M315" s="151" t="str">
        <f>IF('Peticions Aules'!M317="","",'Peticions Aules'!M317)</f>
        <v/>
      </c>
      <c r="N315" s="152" t="str">
        <f>IF('Peticions Aules'!N317="","",'Peticions Aules'!N317)</f>
        <v/>
      </c>
      <c r="O315" s="156" t="str">
        <f>IF('Peticions Aules'!O317="","",'Peticions Aules'!O317)</f>
        <v/>
      </c>
      <c r="Q315" s="160">
        <f t="shared" si="32"/>
        <v>0</v>
      </c>
      <c r="R315" s="154">
        <f xml:space="preserve"> IF(Q315="",0,Calculs!$C$35*Q315)</f>
        <v>0</v>
      </c>
      <c r="S315" s="160">
        <f t="shared" si="33"/>
        <v>0</v>
      </c>
      <c r="T315" s="153" t="str">
        <f t="shared" si="34"/>
        <v/>
      </c>
      <c r="U315" s="153" t="str">
        <f t="shared" si="35"/>
        <v/>
      </c>
      <c r="V315" s="154">
        <f xml:space="preserve">  IF(T315&lt;&gt;"",IF(E315="",0,SUMIF(Calculs!$B$2:$B$19,T315,Calculs!$C$2:$C$19)*E315),0)</f>
        <v>0</v>
      </c>
      <c r="W315" s="160">
        <f t="shared" si="36"/>
        <v>0</v>
      </c>
      <c r="X315" s="154" t="str">
        <f t="shared" si="39"/>
        <v/>
      </c>
      <c r="Y315" s="154">
        <f xml:space="preserve"> IF(X315="", 0,IF(E315="",0, VLOOKUP(X315,Calculs!$B$25:$C$30,2,FALSE)*E315))</f>
        <v>0</v>
      </c>
      <c r="Z315" s="160">
        <f t="shared" si="37"/>
        <v>0</v>
      </c>
      <c r="AA315" s="154">
        <f xml:space="preserve">  IF(Z315="",0,Z315*Calculs!$C$32)</f>
        <v>0</v>
      </c>
      <c r="AC315" s="154">
        <f t="shared" si="38"/>
        <v>0</v>
      </c>
    </row>
    <row r="316" spans="1:29" s="153" customFormat="1" ht="12.75" customHeight="1" x14ac:dyDescent="0.2">
      <c r="A316" s="145" t="str">
        <f>IF('Peticions Aules'!A318="","",'Peticions Aules'!A318)</f>
        <v/>
      </c>
      <c r="B316" s="145" t="str">
        <f>IF('Peticions Aules'!B318="","",'Peticions Aules'!B318)</f>
        <v/>
      </c>
      <c r="C316" s="145" t="str">
        <f>IF('Peticions Aules'!C318="","",'Peticions Aules'!C318)</f>
        <v/>
      </c>
      <c r="D316" s="146" t="str">
        <f>IF('Peticions Aules'!D318="","",'Peticions Aules'!D318)</f>
        <v/>
      </c>
      <c r="E316" s="147" t="str">
        <f>IF('Peticions Aules'!E318="","",'Peticions Aules'!E318)</f>
        <v/>
      </c>
      <c r="F316" s="148" t="str">
        <f>IF('Peticions Aules'!F318="","",'Peticions Aules'!F318)</f>
        <v/>
      </c>
      <c r="G316" s="148" t="str">
        <f>IF('Peticions Aules'!G318="","",'Peticions Aules'!G318)</f>
        <v/>
      </c>
      <c r="H316" s="148" t="str">
        <f>IF('Peticions Aules'!H318="","",'Peticions Aules'!H318)</f>
        <v/>
      </c>
      <c r="I316" s="148" t="str">
        <f>IF('Peticions Aules'!I318="","",'Peticions Aules'!I318)</f>
        <v/>
      </c>
      <c r="J316" s="149" t="str">
        <f>IF('Peticions Aules'!J318="","",'Peticions Aules'!J318)</f>
        <v/>
      </c>
      <c r="K316" s="150" t="str">
        <f>IF('Peticions Aules'!K318="","",'Peticions Aules'!K318)</f>
        <v/>
      </c>
      <c r="L316" s="151" t="str">
        <f>IF('Peticions Aules'!L318="","",'Peticions Aules'!L318)</f>
        <v/>
      </c>
      <c r="M316" s="151" t="str">
        <f>IF('Peticions Aules'!M318="","",'Peticions Aules'!M318)</f>
        <v/>
      </c>
      <c r="N316" s="152" t="str">
        <f>IF('Peticions Aules'!N318="","",'Peticions Aules'!N318)</f>
        <v/>
      </c>
      <c r="O316" s="156" t="str">
        <f>IF('Peticions Aules'!O318="","",'Peticions Aules'!O318)</f>
        <v/>
      </c>
      <c r="Q316" s="160">
        <f t="shared" si="32"/>
        <v>0</v>
      </c>
      <c r="R316" s="154">
        <f xml:space="preserve"> IF(Q316="",0,Calculs!$C$35*Q316)</f>
        <v>0</v>
      </c>
      <c r="S316" s="160">
        <f t="shared" si="33"/>
        <v>0</v>
      </c>
      <c r="T316" s="153" t="str">
        <f t="shared" si="34"/>
        <v/>
      </c>
      <c r="U316" s="153" t="str">
        <f t="shared" si="35"/>
        <v/>
      </c>
      <c r="V316" s="154">
        <f xml:space="preserve">  IF(T316&lt;&gt;"",IF(E316="",0,SUMIF(Calculs!$B$2:$B$19,T316,Calculs!$C$2:$C$19)*E316),0)</f>
        <v>0</v>
      </c>
      <c r="W316" s="160">
        <f t="shared" si="36"/>
        <v>0</v>
      </c>
      <c r="X316" s="154" t="str">
        <f t="shared" si="39"/>
        <v/>
      </c>
      <c r="Y316" s="154">
        <f xml:space="preserve"> IF(X316="", 0,IF(E316="",0, VLOOKUP(X316,Calculs!$B$25:$C$30,2,FALSE)*E316))</f>
        <v>0</v>
      </c>
      <c r="Z316" s="160">
        <f t="shared" si="37"/>
        <v>0</v>
      </c>
      <c r="AA316" s="154">
        <f xml:space="preserve">  IF(Z316="",0,Z316*Calculs!$C$32)</f>
        <v>0</v>
      </c>
      <c r="AC316" s="154">
        <f t="shared" si="38"/>
        <v>0</v>
      </c>
    </row>
    <row r="317" spans="1:29" s="153" customFormat="1" ht="12.75" customHeight="1" x14ac:dyDescent="0.2">
      <c r="A317" s="145" t="str">
        <f>IF('Peticions Aules'!A319="","",'Peticions Aules'!A319)</f>
        <v/>
      </c>
      <c r="B317" s="145" t="str">
        <f>IF('Peticions Aules'!B319="","",'Peticions Aules'!B319)</f>
        <v/>
      </c>
      <c r="C317" s="145" t="str">
        <f>IF('Peticions Aules'!C319="","",'Peticions Aules'!C319)</f>
        <v/>
      </c>
      <c r="D317" s="146" t="str">
        <f>IF('Peticions Aules'!D319="","",'Peticions Aules'!D319)</f>
        <v/>
      </c>
      <c r="E317" s="147" t="str">
        <f>IF('Peticions Aules'!E319="","",'Peticions Aules'!E319)</f>
        <v/>
      </c>
      <c r="F317" s="148" t="str">
        <f>IF('Peticions Aules'!F319="","",'Peticions Aules'!F319)</f>
        <v/>
      </c>
      <c r="G317" s="148" t="str">
        <f>IF('Peticions Aules'!G319="","",'Peticions Aules'!G319)</f>
        <v/>
      </c>
      <c r="H317" s="148" t="str">
        <f>IF('Peticions Aules'!H319="","",'Peticions Aules'!H319)</f>
        <v/>
      </c>
      <c r="I317" s="148" t="str">
        <f>IF('Peticions Aules'!I319="","",'Peticions Aules'!I319)</f>
        <v/>
      </c>
      <c r="J317" s="149" t="str">
        <f>IF('Peticions Aules'!J319="","",'Peticions Aules'!J319)</f>
        <v/>
      </c>
      <c r="K317" s="150" t="str">
        <f>IF('Peticions Aules'!K319="","",'Peticions Aules'!K319)</f>
        <v/>
      </c>
      <c r="L317" s="151" t="str">
        <f>IF('Peticions Aules'!L319="","",'Peticions Aules'!L319)</f>
        <v/>
      </c>
      <c r="M317" s="151" t="str">
        <f>IF('Peticions Aules'!M319="","",'Peticions Aules'!M319)</f>
        <v/>
      </c>
      <c r="N317" s="152" t="str">
        <f>IF('Peticions Aules'!N319="","",'Peticions Aules'!N319)</f>
        <v/>
      </c>
      <c r="O317" s="156" t="str">
        <f>IF('Peticions Aules'!O319="","",'Peticions Aules'!O319)</f>
        <v/>
      </c>
      <c r="Q317" s="160">
        <f t="shared" si="32"/>
        <v>0</v>
      </c>
      <c r="R317" s="154">
        <f xml:space="preserve"> IF(Q317="",0,Calculs!$C$35*Q317)</f>
        <v>0</v>
      </c>
      <c r="S317" s="160">
        <f t="shared" si="33"/>
        <v>0</v>
      </c>
      <c r="T317" s="153" t="str">
        <f t="shared" si="34"/>
        <v/>
      </c>
      <c r="U317" s="153" t="str">
        <f t="shared" si="35"/>
        <v/>
      </c>
      <c r="V317" s="154">
        <f xml:space="preserve">  IF(T317&lt;&gt;"",IF(E317="",0,SUMIF(Calculs!$B$2:$B$19,T317,Calculs!$C$2:$C$19)*E317),0)</f>
        <v>0</v>
      </c>
      <c r="W317" s="160">
        <f t="shared" si="36"/>
        <v>0</v>
      </c>
      <c r="X317" s="154" t="str">
        <f t="shared" si="39"/>
        <v/>
      </c>
      <c r="Y317" s="154">
        <f xml:space="preserve"> IF(X317="", 0,IF(E317="",0, VLOOKUP(X317,Calculs!$B$25:$C$30,2,FALSE)*E317))</f>
        <v>0</v>
      </c>
      <c r="Z317" s="160">
        <f t="shared" si="37"/>
        <v>0</v>
      </c>
      <c r="AA317" s="154">
        <f xml:space="preserve">  IF(Z317="",0,Z317*Calculs!$C$32)</f>
        <v>0</v>
      </c>
      <c r="AC317" s="154">
        <f t="shared" si="38"/>
        <v>0</v>
      </c>
    </row>
    <row r="318" spans="1:29" s="153" customFormat="1" ht="12.75" customHeight="1" x14ac:dyDescent="0.2">
      <c r="A318" s="145" t="str">
        <f>IF('Peticions Aules'!A320="","",'Peticions Aules'!A320)</f>
        <v/>
      </c>
      <c r="B318" s="145" t="str">
        <f>IF('Peticions Aules'!B320="","",'Peticions Aules'!B320)</f>
        <v/>
      </c>
      <c r="C318" s="145" t="str">
        <f>IF('Peticions Aules'!C320="","",'Peticions Aules'!C320)</f>
        <v/>
      </c>
      <c r="D318" s="146" t="str">
        <f>IF('Peticions Aules'!D320="","",'Peticions Aules'!D320)</f>
        <v/>
      </c>
      <c r="E318" s="147" t="str">
        <f>IF('Peticions Aules'!E320="","",'Peticions Aules'!E320)</f>
        <v/>
      </c>
      <c r="F318" s="148" t="str">
        <f>IF('Peticions Aules'!F320="","",'Peticions Aules'!F320)</f>
        <v/>
      </c>
      <c r="G318" s="148" t="str">
        <f>IF('Peticions Aules'!G320="","",'Peticions Aules'!G320)</f>
        <v/>
      </c>
      <c r="H318" s="148" t="str">
        <f>IF('Peticions Aules'!H320="","",'Peticions Aules'!H320)</f>
        <v/>
      </c>
      <c r="I318" s="148" t="str">
        <f>IF('Peticions Aules'!I320="","",'Peticions Aules'!I320)</f>
        <v/>
      </c>
      <c r="J318" s="149" t="str">
        <f>IF('Peticions Aules'!J320="","",'Peticions Aules'!J320)</f>
        <v/>
      </c>
      <c r="K318" s="150" t="str">
        <f>IF('Peticions Aules'!K320="","",'Peticions Aules'!K320)</f>
        <v/>
      </c>
      <c r="L318" s="151" t="str">
        <f>IF('Peticions Aules'!L320="","",'Peticions Aules'!L320)</f>
        <v/>
      </c>
      <c r="M318" s="151" t="str">
        <f>IF('Peticions Aules'!M320="","",'Peticions Aules'!M320)</f>
        <v/>
      </c>
      <c r="N318" s="152" t="str">
        <f>IF('Peticions Aules'!N320="","",'Peticions Aules'!N320)</f>
        <v/>
      </c>
      <c r="O318" s="156" t="str">
        <f>IF('Peticions Aules'!O320="","",'Peticions Aules'!O320)</f>
        <v/>
      </c>
      <c r="Q318" s="160">
        <f t="shared" si="32"/>
        <v>0</v>
      </c>
      <c r="R318" s="154">
        <f xml:space="preserve"> IF(Q318="",0,Calculs!$C$35*Q318)</f>
        <v>0</v>
      </c>
      <c r="S318" s="160">
        <f t="shared" si="33"/>
        <v>0</v>
      </c>
      <c r="T318" s="153" t="str">
        <f t="shared" si="34"/>
        <v/>
      </c>
      <c r="U318" s="153" t="str">
        <f t="shared" si="35"/>
        <v/>
      </c>
      <c r="V318" s="154">
        <f xml:space="preserve">  IF(T318&lt;&gt;"",IF(E318="",0,SUMIF(Calculs!$B$2:$B$19,T318,Calculs!$C$2:$C$19)*E318),0)</f>
        <v>0</v>
      </c>
      <c r="W318" s="160">
        <f t="shared" si="36"/>
        <v>0</v>
      </c>
      <c r="X318" s="154" t="str">
        <f t="shared" si="39"/>
        <v/>
      </c>
      <c r="Y318" s="154">
        <f xml:space="preserve"> IF(X318="", 0,IF(E318="",0, VLOOKUP(X318,Calculs!$B$25:$C$30,2,FALSE)*E318))</f>
        <v>0</v>
      </c>
      <c r="Z318" s="160">
        <f t="shared" si="37"/>
        <v>0</v>
      </c>
      <c r="AA318" s="154">
        <f xml:space="preserve">  IF(Z318="",0,Z318*Calculs!$C$32)</f>
        <v>0</v>
      </c>
      <c r="AC318" s="154">
        <f t="shared" si="38"/>
        <v>0</v>
      </c>
    </row>
    <row r="319" spans="1:29" s="153" customFormat="1" ht="12.75" customHeight="1" x14ac:dyDescent="0.2">
      <c r="A319" s="145" t="str">
        <f>IF('Peticions Aules'!A321="","",'Peticions Aules'!A321)</f>
        <v/>
      </c>
      <c r="B319" s="145" t="str">
        <f>IF('Peticions Aules'!B321="","",'Peticions Aules'!B321)</f>
        <v/>
      </c>
      <c r="C319" s="145" t="str">
        <f>IF('Peticions Aules'!C321="","",'Peticions Aules'!C321)</f>
        <v/>
      </c>
      <c r="D319" s="146" t="str">
        <f>IF('Peticions Aules'!D321="","",'Peticions Aules'!D321)</f>
        <v/>
      </c>
      <c r="E319" s="147" t="str">
        <f>IF('Peticions Aules'!E321="","",'Peticions Aules'!E321)</f>
        <v/>
      </c>
      <c r="F319" s="148" t="str">
        <f>IF('Peticions Aules'!F321="","",'Peticions Aules'!F321)</f>
        <v/>
      </c>
      <c r="G319" s="148" t="str">
        <f>IF('Peticions Aules'!G321="","",'Peticions Aules'!G321)</f>
        <v/>
      </c>
      <c r="H319" s="148" t="str">
        <f>IF('Peticions Aules'!H321="","",'Peticions Aules'!H321)</f>
        <v/>
      </c>
      <c r="I319" s="148" t="str">
        <f>IF('Peticions Aules'!I321="","",'Peticions Aules'!I321)</f>
        <v/>
      </c>
      <c r="J319" s="149" t="str">
        <f>IF('Peticions Aules'!J321="","",'Peticions Aules'!J321)</f>
        <v/>
      </c>
      <c r="K319" s="150" t="str">
        <f>IF('Peticions Aules'!K321="","",'Peticions Aules'!K321)</f>
        <v/>
      </c>
      <c r="L319" s="151" t="str">
        <f>IF('Peticions Aules'!L321="","",'Peticions Aules'!L321)</f>
        <v/>
      </c>
      <c r="M319" s="151" t="str">
        <f>IF('Peticions Aules'!M321="","",'Peticions Aules'!M321)</f>
        <v/>
      </c>
      <c r="N319" s="152" t="str">
        <f>IF('Peticions Aules'!N321="","",'Peticions Aules'!N321)</f>
        <v/>
      </c>
      <c r="O319" s="156" t="str">
        <f>IF('Peticions Aules'!O321="","",'Peticions Aules'!O321)</f>
        <v/>
      </c>
      <c r="Q319" s="160">
        <f t="shared" si="32"/>
        <v>0</v>
      </c>
      <c r="R319" s="154">
        <f xml:space="preserve"> IF(Q319="",0,Calculs!$C$35*Q319)</f>
        <v>0</v>
      </c>
      <c r="S319" s="160">
        <f t="shared" si="33"/>
        <v>0</v>
      </c>
      <c r="T319" s="153" t="str">
        <f t="shared" si="34"/>
        <v/>
      </c>
      <c r="U319" s="153" t="str">
        <f t="shared" si="35"/>
        <v/>
      </c>
      <c r="V319" s="154">
        <f xml:space="preserve">  IF(T319&lt;&gt;"",IF(E319="",0,SUMIF(Calculs!$B$2:$B$19,T319,Calculs!$C$2:$C$19)*E319),0)</f>
        <v>0</v>
      </c>
      <c r="W319" s="160">
        <f t="shared" si="36"/>
        <v>0</v>
      </c>
      <c r="X319" s="154" t="str">
        <f t="shared" si="39"/>
        <v/>
      </c>
      <c r="Y319" s="154">
        <f xml:space="preserve"> IF(X319="", 0,IF(E319="",0, VLOOKUP(X319,Calculs!$B$25:$C$30,2,FALSE)*E319))</f>
        <v>0</v>
      </c>
      <c r="Z319" s="160">
        <f t="shared" si="37"/>
        <v>0</v>
      </c>
      <c r="AA319" s="154">
        <f xml:space="preserve">  IF(Z319="",0,Z319*Calculs!$C$32)</f>
        <v>0</v>
      </c>
      <c r="AC319" s="154">
        <f t="shared" si="38"/>
        <v>0</v>
      </c>
    </row>
    <row r="320" spans="1:29" s="153" customFormat="1" ht="12.75" customHeight="1" x14ac:dyDescent="0.2">
      <c r="A320" s="145" t="str">
        <f>IF('Peticions Aules'!A322="","",'Peticions Aules'!A322)</f>
        <v/>
      </c>
      <c r="B320" s="145" t="str">
        <f>IF('Peticions Aules'!B322="","",'Peticions Aules'!B322)</f>
        <v/>
      </c>
      <c r="C320" s="145" t="str">
        <f>IF('Peticions Aules'!C322="","",'Peticions Aules'!C322)</f>
        <v/>
      </c>
      <c r="D320" s="146" t="str">
        <f>IF('Peticions Aules'!D322="","",'Peticions Aules'!D322)</f>
        <v/>
      </c>
      <c r="E320" s="147" t="str">
        <f>IF('Peticions Aules'!E322="","",'Peticions Aules'!E322)</f>
        <v/>
      </c>
      <c r="F320" s="148" t="str">
        <f>IF('Peticions Aules'!F322="","",'Peticions Aules'!F322)</f>
        <v/>
      </c>
      <c r="G320" s="148" t="str">
        <f>IF('Peticions Aules'!G322="","",'Peticions Aules'!G322)</f>
        <v/>
      </c>
      <c r="H320" s="148" t="str">
        <f>IF('Peticions Aules'!H322="","",'Peticions Aules'!H322)</f>
        <v/>
      </c>
      <c r="I320" s="148" t="str">
        <f>IF('Peticions Aules'!I322="","",'Peticions Aules'!I322)</f>
        <v/>
      </c>
      <c r="J320" s="149" t="str">
        <f>IF('Peticions Aules'!J322="","",'Peticions Aules'!J322)</f>
        <v/>
      </c>
      <c r="K320" s="150" t="str">
        <f>IF('Peticions Aules'!K322="","",'Peticions Aules'!K322)</f>
        <v/>
      </c>
      <c r="L320" s="151" t="str">
        <f>IF('Peticions Aules'!L322="","",'Peticions Aules'!L322)</f>
        <v/>
      </c>
      <c r="M320" s="151" t="str">
        <f>IF('Peticions Aules'!M322="","",'Peticions Aules'!M322)</f>
        <v/>
      </c>
      <c r="N320" s="152" t="str">
        <f>IF('Peticions Aules'!N322="","",'Peticions Aules'!N322)</f>
        <v/>
      </c>
      <c r="O320" s="156" t="str">
        <f>IF('Peticions Aules'!O322="","",'Peticions Aules'!O322)</f>
        <v/>
      </c>
      <c r="Q320" s="160">
        <f t="shared" si="32"/>
        <v>0</v>
      </c>
      <c r="R320" s="154">
        <f xml:space="preserve"> IF(Q320="",0,Calculs!$C$35*Q320)</f>
        <v>0</v>
      </c>
      <c r="S320" s="160">
        <f t="shared" si="33"/>
        <v>0</v>
      </c>
      <c r="T320" s="153" t="str">
        <f t="shared" si="34"/>
        <v/>
      </c>
      <c r="U320" s="153" t="str">
        <f t="shared" si="35"/>
        <v/>
      </c>
      <c r="V320" s="154">
        <f xml:space="preserve">  IF(T320&lt;&gt;"",IF(E320="",0,SUMIF(Calculs!$B$2:$B$19,T320,Calculs!$C$2:$C$19)*E320),0)</f>
        <v>0</v>
      </c>
      <c r="W320" s="160">
        <f t="shared" si="36"/>
        <v>0</v>
      </c>
      <c r="X320" s="154" t="str">
        <f t="shared" si="39"/>
        <v/>
      </c>
      <c r="Y320" s="154">
        <f xml:space="preserve"> IF(X320="", 0,IF(E320="",0, VLOOKUP(X320,Calculs!$B$25:$C$30,2,FALSE)*E320))</f>
        <v>0</v>
      </c>
      <c r="Z320" s="160">
        <f t="shared" si="37"/>
        <v>0</v>
      </c>
      <c r="AA320" s="154">
        <f xml:space="preserve">  IF(Z320="",0,Z320*Calculs!$C$32)</f>
        <v>0</v>
      </c>
      <c r="AC320" s="154">
        <f t="shared" si="38"/>
        <v>0</v>
      </c>
    </row>
    <row r="321" spans="1:29" s="153" customFormat="1" ht="12.75" customHeight="1" x14ac:dyDescent="0.2">
      <c r="A321" s="145" t="str">
        <f>IF('Peticions Aules'!A323="","",'Peticions Aules'!A323)</f>
        <v/>
      </c>
      <c r="B321" s="145" t="str">
        <f>IF('Peticions Aules'!B323="","",'Peticions Aules'!B323)</f>
        <v/>
      </c>
      <c r="C321" s="145" t="str">
        <f>IF('Peticions Aules'!C323="","",'Peticions Aules'!C323)</f>
        <v/>
      </c>
      <c r="D321" s="146" t="str">
        <f>IF('Peticions Aules'!D323="","",'Peticions Aules'!D323)</f>
        <v/>
      </c>
      <c r="E321" s="147" t="str">
        <f>IF('Peticions Aules'!E323="","",'Peticions Aules'!E323)</f>
        <v/>
      </c>
      <c r="F321" s="148" t="str">
        <f>IF('Peticions Aules'!F323="","",'Peticions Aules'!F323)</f>
        <v/>
      </c>
      <c r="G321" s="148" t="str">
        <f>IF('Peticions Aules'!G323="","",'Peticions Aules'!G323)</f>
        <v/>
      </c>
      <c r="H321" s="148" t="str">
        <f>IF('Peticions Aules'!H323="","",'Peticions Aules'!H323)</f>
        <v/>
      </c>
      <c r="I321" s="148" t="str">
        <f>IF('Peticions Aules'!I323="","",'Peticions Aules'!I323)</f>
        <v/>
      </c>
      <c r="J321" s="149" t="str">
        <f>IF('Peticions Aules'!J323="","",'Peticions Aules'!J323)</f>
        <v/>
      </c>
      <c r="K321" s="150" t="str">
        <f>IF('Peticions Aules'!K323="","",'Peticions Aules'!K323)</f>
        <v/>
      </c>
      <c r="L321" s="151" t="str">
        <f>IF('Peticions Aules'!L323="","",'Peticions Aules'!L323)</f>
        <v/>
      </c>
      <c r="M321" s="151" t="str">
        <f>IF('Peticions Aules'!M323="","",'Peticions Aules'!M323)</f>
        <v/>
      </c>
      <c r="N321" s="152" t="str">
        <f>IF('Peticions Aules'!N323="","",'Peticions Aules'!N323)</f>
        <v/>
      </c>
      <c r="O321" s="156" t="str">
        <f>IF('Peticions Aules'!O323="","",'Peticions Aules'!O323)</f>
        <v/>
      </c>
      <c r="Q321" s="160">
        <f t="shared" si="32"/>
        <v>0</v>
      </c>
      <c r="R321" s="154">
        <f xml:space="preserve"> IF(Q321="",0,Calculs!$C$35*Q321)</f>
        <v>0</v>
      </c>
      <c r="S321" s="160">
        <f t="shared" si="33"/>
        <v>0</v>
      </c>
      <c r="T321" s="153" t="str">
        <f t="shared" si="34"/>
        <v/>
      </c>
      <c r="U321" s="153" t="str">
        <f t="shared" si="35"/>
        <v/>
      </c>
      <c r="V321" s="154">
        <f xml:space="preserve">  IF(T321&lt;&gt;"",IF(E321="",0,SUMIF(Calculs!$B$2:$B$19,T321,Calculs!$C$2:$C$19)*E321),0)</f>
        <v>0</v>
      </c>
      <c r="W321" s="160">
        <f t="shared" si="36"/>
        <v>0</v>
      </c>
      <c r="X321" s="154" t="str">
        <f t="shared" si="39"/>
        <v/>
      </c>
      <c r="Y321" s="154">
        <f xml:space="preserve"> IF(X321="", 0,IF(E321="",0, VLOOKUP(X321,Calculs!$B$25:$C$30,2,FALSE)*E321))</f>
        <v>0</v>
      </c>
      <c r="Z321" s="160">
        <f t="shared" si="37"/>
        <v>0</v>
      </c>
      <c r="AA321" s="154">
        <f xml:space="preserve">  IF(Z321="",0,Z321*Calculs!$C$32)</f>
        <v>0</v>
      </c>
      <c r="AC321" s="154">
        <f t="shared" si="38"/>
        <v>0</v>
      </c>
    </row>
    <row r="322" spans="1:29" s="153" customFormat="1" ht="12.75" customHeight="1" x14ac:dyDescent="0.2">
      <c r="A322" s="145" t="str">
        <f>IF('Peticions Aules'!A324="","",'Peticions Aules'!A324)</f>
        <v/>
      </c>
      <c r="B322" s="145" t="str">
        <f>IF('Peticions Aules'!B324="","",'Peticions Aules'!B324)</f>
        <v/>
      </c>
      <c r="C322" s="145" t="str">
        <f>IF('Peticions Aules'!C324="","",'Peticions Aules'!C324)</f>
        <v/>
      </c>
      <c r="D322" s="146" t="str">
        <f>IF('Peticions Aules'!D324="","",'Peticions Aules'!D324)</f>
        <v/>
      </c>
      <c r="E322" s="147" t="str">
        <f>IF('Peticions Aules'!E324="","",'Peticions Aules'!E324)</f>
        <v/>
      </c>
      <c r="F322" s="148" t="str">
        <f>IF('Peticions Aules'!F324="","",'Peticions Aules'!F324)</f>
        <v/>
      </c>
      <c r="G322" s="148" t="str">
        <f>IF('Peticions Aules'!G324="","",'Peticions Aules'!G324)</f>
        <v/>
      </c>
      <c r="H322" s="148" t="str">
        <f>IF('Peticions Aules'!H324="","",'Peticions Aules'!H324)</f>
        <v/>
      </c>
      <c r="I322" s="148" t="str">
        <f>IF('Peticions Aules'!I324="","",'Peticions Aules'!I324)</f>
        <v/>
      </c>
      <c r="J322" s="149" t="str">
        <f>IF('Peticions Aules'!J324="","",'Peticions Aules'!J324)</f>
        <v/>
      </c>
      <c r="K322" s="150" t="str">
        <f>IF('Peticions Aules'!K324="","",'Peticions Aules'!K324)</f>
        <v/>
      </c>
      <c r="L322" s="151" t="str">
        <f>IF('Peticions Aules'!L324="","",'Peticions Aules'!L324)</f>
        <v/>
      </c>
      <c r="M322" s="151" t="str">
        <f>IF('Peticions Aules'!M324="","",'Peticions Aules'!M324)</f>
        <v/>
      </c>
      <c r="N322" s="152" t="str">
        <f>IF('Peticions Aules'!N324="","",'Peticions Aules'!N324)</f>
        <v/>
      </c>
      <c r="O322" s="156" t="str">
        <f>IF('Peticions Aules'!O324="","",'Peticions Aules'!O324)</f>
        <v/>
      </c>
      <c r="Q322" s="160">
        <f t="shared" si="32"/>
        <v>0</v>
      </c>
      <c r="R322" s="154">
        <f xml:space="preserve"> IF(Q322="",0,Calculs!$C$35*Q322)</f>
        <v>0</v>
      </c>
      <c r="S322" s="160">
        <f t="shared" si="33"/>
        <v>0</v>
      </c>
      <c r="T322" s="153" t="str">
        <f t="shared" si="34"/>
        <v/>
      </c>
      <c r="U322" s="153" t="str">
        <f t="shared" si="35"/>
        <v/>
      </c>
      <c r="V322" s="154">
        <f xml:space="preserve">  IF(T322&lt;&gt;"",IF(E322="",0,SUMIF(Calculs!$B$2:$B$19,T322,Calculs!$C$2:$C$19)*E322),0)</f>
        <v>0</v>
      </c>
      <c r="W322" s="160">
        <f t="shared" si="36"/>
        <v>0</v>
      </c>
      <c r="X322" s="154" t="str">
        <f t="shared" si="39"/>
        <v/>
      </c>
      <c r="Y322" s="154">
        <f xml:space="preserve"> IF(X322="", 0,IF(E322="",0, VLOOKUP(X322,Calculs!$B$25:$C$30,2,FALSE)*E322))</f>
        <v>0</v>
      </c>
      <c r="Z322" s="160">
        <f t="shared" si="37"/>
        <v>0</v>
      </c>
      <c r="AA322" s="154">
        <f xml:space="preserve">  IF(Z322="",0,Z322*Calculs!$C$32)</f>
        <v>0</v>
      </c>
      <c r="AC322" s="154">
        <f t="shared" si="38"/>
        <v>0</v>
      </c>
    </row>
    <row r="323" spans="1:29" s="153" customFormat="1" ht="12.75" customHeight="1" x14ac:dyDescent="0.2">
      <c r="A323" s="145" t="str">
        <f>IF('Peticions Aules'!A325="","",'Peticions Aules'!A325)</f>
        <v/>
      </c>
      <c r="B323" s="145" t="str">
        <f>IF('Peticions Aules'!B325="","",'Peticions Aules'!B325)</f>
        <v/>
      </c>
      <c r="C323" s="145" t="str">
        <f>IF('Peticions Aules'!C325="","",'Peticions Aules'!C325)</f>
        <v/>
      </c>
      <c r="D323" s="146" t="str">
        <f>IF('Peticions Aules'!D325="","",'Peticions Aules'!D325)</f>
        <v/>
      </c>
      <c r="E323" s="147" t="str">
        <f>IF('Peticions Aules'!E325="","",'Peticions Aules'!E325)</f>
        <v/>
      </c>
      <c r="F323" s="148" t="str">
        <f>IF('Peticions Aules'!F325="","",'Peticions Aules'!F325)</f>
        <v/>
      </c>
      <c r="G323" s="148" t="str">
        <f>IF('Peticions Aules'!G325="","",'Peticions Aules'!G325)</f>
        <v/>
      </c>
      <c r="H323" s="148" t="str">
        <f>IF('Peticions Aules'!H325="","",'Peticions Aules'!H325)</f>
        <v/>
      </c>
      <c r="I323" s="148" t="str">
        <f>IF('Peticions Aules'!I325="","",'Peticions Aules'!I325)</f>
        <v/>
      </c>
      <c r="J323" s="149" t="str">
        <f>IF('Peticions Aules'!J325="","",'Peticions Aules'!J325)</f>
        <v/>
      </c>
      <c r="K323" s="150" t="str">
        <f>IF('Peticions Aules'!K325="","",'Peticions Aules'!K325)</f>
        <v/>
      </c>
      <c r="L323" s="151" t="str">
        <f>IF('Peticions Aules'!L325="","",'Peticions Aules'!L325)</f>
        <v/>
      </c>
      <c r="M323" s="151" t="str">
        <f>IF('Peticions Aules'!M325="","",'Peticions Aules'!M325)</f>
        <v/>
      </c>
      <c r="N323" s="152" t="str">
        <f>IF('Peticions Aules'!N325="","",'Peticions Aules'!N325)</f>
        <v/>
      </c>
      <c r="O323" s="156" t="str">
        <f>IF('Peticions Aules'!O325="","",'Peticions Aules'!O325)</f>
        <v/>
      </c>
      <c r="Q323" s="160">
        <f t="shared" si="32"/>
        <v>0</v>
      </c>
      <c r="R323" s="154">
        <f xml:space="preserve"> IF(Q323="",0,Calculs!$C$35*Q323)</f>
        <v>0</v>
      </c>
      <c r="S323" s="160">
        <f t="shared" si="33"/>
        <v>0</v>
      </c>
      <c r="T323" s="153" t="str">
        <f t="shared" si="34"/>
        <v/>
      </c>
      <c r="U323" s="153" t="str">
        <f t="shared" si="35"/>
        <v/>
      </c>
      <c r="V323" s="154">
        <f xml:space="preserve">  IF(T323&lt;&gt;"",IF(E323="",0,SUMIF(Calculs!$B$2:$B$19,T323,Calculs!$C$2:$C$19)*E323),0)</f>
        <v>0</v>
      </c>
      <c r="W323" s="160">
        <f t="shared" si="36"/>
        <v>0</v>
      </c>
      <c r="X323" s="154" t="str">
        <f t="shared" si="39"/>
        <v/>
      </c>
      <c r="Y323" s="154">
        <f xml:space="preserve"> IF(X323="", 0,IF(E323="",0, VLOOKUP(X323,Calculs!$B$25:$C$30,2,FALSE)*E323))</f>
        <v>0</v>
      </c>
      <c r="Z323" s="160">
        <f t="shared" si="37"/>
        <v>0</v>
      </c>
      <c r="AA323" s="154">
        <f xml:space="preserve">  IF(Z323="",0,Z323*Calculs!$C$32)</f>
        <v>0</v>
      </c>
      <c r="AC323" s="154">
        <f t="shared" si="38"/>
        <v>0</v>
      </c>
    </row>
    <row r="324" spans="1:29" s="153" customFormat="1" ht="12.75" customHeight="1" x14ac:dyDescent="0.2">
      <c r="A324" s="145" t="str">
        <f>IF('Peticions Aules'!A326="","",'Peticions Aules'!A326)</f>
        <v/>
      </c>
      <c r="B324" s="145" t="str">
        <f>IF('Peticions Aules'!B326="","",'Peticions Aules'!B326)</f>
        <v/>
      </c>
      <c r="C324" s="145" t="str">
        <f>IF('Peticions Aules'!C326="","",'Peticions Aules'!C326)</f>
        <v/>
      </c>
      <c r="D324" s="146" t="str">
        <f>IF('Peticions Aules'!D326="","",'Peticions Aules'!D326)</f>
        <v/>
      </c>
      <c r="E324" s="147" t="str">
        <f>IF('Peticions Aules'!E326="","",'Peticions Aules'!E326)</f>
        <v/>
      </c>
      <c r="F324" s="148" t="str">
        <f>IF('Peticions Aules'!F326="","",'Peticions Aules'!F326)</f>
        <v/>
      </c>
      <c r="G324" s="148" t="str">
        <f>IF('Peticions Aules'!G326="","",'Peticions Aules'!G326)</f>
        <v/>
      </c>
      <c r="H324" s="148" t="str">
        <f>IF('Peticions Aules'!H326="","",'Peticions Aules'!H326)</f>
        <v/>
      </c>
      <c r="I324" s="148" t="str">
        <f>IF('Peticions Aules'!I326="","",'Peticions Aules'!I326)</f>
        <v/>
      </c>
      <c r="J324" s="149" t="str">
        <f>IF('Peticions Aules'!J326="","",'Peticions Aules'!J326)</f>
        <v/>
      </c>
      <c r="K324" s="150" t="str">
        <f>IF('Peticions Aules'!K326="","",'Peticions Aules'!K326)</f>
        <v/>
      </c>
      <c r="L324" s="151" t="str">
        <f>IF('Peticions Aules'!L326="","",'Peticions Aules'!L326)</f>
        <v/>
      </c>
      <c r="M324" s="151" t="str">
        <f>IF('Peticions Aules'!M326="","",'Peticions Aules'!M326)</f>
        <v/>
      </c>
      <c r="N324" s="152" t="str">
        <f>IF('Peticions Aules'!N326="","",'Peticions Aules'!N326)</f>
        <v/>
      </c>
      <c r="O324" s="156" t="str">
        <f>IF('Peticions Aules'!O326="","",'Peticions Aules'!O326)</f>
        <v/>
      </c>
      <c r="Q324" s="160">
        <f t="shared" si="32"/>
        <v>0</v>
      </c>
      <c r="R324" s="154">
        <f xml:space="preserve"> IF(Q324="",0,Calculs!$C$35*Q324)</f>
        <v>0</v>
      </c>
      <c r="S324" s="160">
        <f t="shared" si="33"/>
        <v>0</v>
      </c>
      <c r="T324" s="153" t="str">
        <f t="shared" si="34"/>
        <v/>
      </c>
      <c r="U324" s="153" t="str">
        <f t="shared" si="35"/>
        <v/>
      </c>
      <c r="V324" s="154">
        <f xml:space="preserve">  IF(T324&lt;&gt;"",IF(E324="",0,SUMIF(Calculs!$B$2:$B$19,T324,Calculs!$C$2:$C$19)*E324),0)</f>
        <v>0</v>
      </c>
      <c r="W324" s="160">
        <f t="shared" si="36"/>
        <v>0</v>
      </c>
      <c r="X324" s="154" t="str">
        <f t="shared" si="39"/>
        <v/>
      </c>
      <c r="Y324" s="154">
        <f xml:space="preserve"> IF(X324="", 0,IF(E324="",0, VLOOKUP(X324,Calculs!$B$25:$C$30,2,FALSE)*E324))</f>
        <v>0</v>
      </c>
      <c r="Z324" s="160">
        <f t="shared" si="37"/>
        <v>0</v>
      </c>
      <c r="AA324" s="154">
        <f xml:space="preserve">  IF(Z324="",0,Z324*Calculs!$C$32)</f>
        <v>0</v>
      </c>
      <c r="AC324" s="154">
        <f t="shared" si="38"/>
        <v>0</v>
      </c>
    </row>
    <row r="325" spans="1:29" s="153" customFormat="1" ht="12.75" customHeight="1" x14ac:dyDescent="0.2">
      <c r="A325" s="145" t="str">
        <f>IF('Peticions Aules'!A327="","",'Peticions Aules'!A327)</f>
        <v/>
      </c>
      <c r="B325" s="145" t="str">
        <f>IF('Peticions Aules'!B327="","",'Peticions Aules'!B327)</f>
        <v/>
      </c>
      <c r="C325" s="145" t="str">
        <f>IF('Peticions Aules'!C327="","",'Peticions Aules'!C327)</f>
        <v/>
      </c>
      <c r="D325" s="146" t="str">
        <f>IF('Peticions Aules'!D327="","",'Peticions Aules'!D327)</f>
        <v/>
      </c>
      <c r="E325" s="147" t="str">
        <f>IF('Peticions Aules'!E327="","",'Peticions Aules'!E327)</f>
        <v/>
      </c>
      <c r="F325" s="148" t="str">
        <f>IF('Peticions Aules'!F327="","",'Peticions Aules'!F327)</f>
        <v/>
      </c>
      <c r="G325" s="148" t="str">
        <f>IF('Peticions Aules'!G327="","",'Peticions Aules'!G327)</f>
        <v/>
      </c>
      <c r="H325" s="148" t="str">
        <f>IF('Peticions Aules'!H327="","",'Peticions Aules'!H327)</f>
        <v/>
      </c>
      <c r="I325" s="148" t="str">
        <f>IF('Peticions Aules'!I327="","",'Peticions Aules'!I327)</f>
        <v/>
      </c>
      <c r="J325" s="149" t="str">
        <f>IF('Peticions Aules'!J327="","",'Peticions Aules'!J327)</f>
        <v/>
      </c>
      <c r="K325" s="150" t="str">
        <f>IF('Peticions Aules'!K327="","",'Peticions Aules'!K327)</f>
        <v/>
      </c>
      <c r="L325" s="151" t="str">
        <f>IF('Peticions Aules'!L327="","",'Peticions Aules'!L327)</f>
        <v/>
      </c>
      <c r="M325" s="151" t="str">
        <f>IF('Peticions Aules'!M327="","",'Peticions Aules'!M327)</f>
        <v/>
      </c>
      <c r="N325" s="152" t="str">
        <f>IF('Peticions Aules'!N327="","",'Peticions Aules'!N327)</f>
        <v/>
      </c>
      <c r="O325" s="156" t="str">
        <f>IF('Peticions Aules'!O327="","",'Peticions Aules'!O327)</f>
        <v/>
      </c>
      <c r="Q325" s="160">
        <f t="shared" si="32"/>
        <v>0</v>
      </c>
      <c r="R325" s="154">
        <f xml:space="preserve"> IF(Q325="",0,Calculs!$C$35*Q325)</f>
        <v>0</v>
      </c>
      <c r="S325" s="160">
        <f t="shared" si="33"/>
        <v>0</v>
      </c>
      <c r="T325" s="153" t="str">
        <f t="shared" si="34"/>
        <v/>
      </c>
      <c r="U325" s="153" t="str">
        <f t="shared" si="35"/>
        <v/>
      </c>
      <c r="V325" s="154">
        <f xml:space="preserve">  IF(T325&lt;&gt;"",IF(E325="",0,SUMIF(Calculs!$B$2:$B$19,T325,Calculs!$C$2:$C$19)*E325),0)</f>
        <v>0</v>
      </c>
      <c r="W325" s="160">
        <f t="shared" si="36"/>
        <v>0</v>
      </c>
      <c r="X325" s="154" t="str">
        <f t="shared" si="39"/>
        <v/>
      </c>
      <c r="Y325" s="154">
        <f xml:space="preserve"> IF(X325="", 0,IF(E325="",0, VLOOKUP(X325,Calculs!$B$25:$C$30,2,FALSE)*E325))</f>
        <v>0</v>
      </c>
      <c r="Z325" s="160">
        <f t="shared" si="37"/>
        <v>0</v>
      </c>
      <c r="AA325" s="154">
        <f xml:space="preserve">  IF(Z325="",0,Z325*Calculs!$C$32)</f>
        <v>0</v>
      </c>
      <c r="AC325" s="154">
        <f t="shared" si="38"/>
        <v>0</v>
      </c>
    </row>
    <row r="326" spans="1:29" s="153" customFormat="1" ht="12.75" customHeight="1" x14ac:dyDescent="0.2">
      <c r="A326" s="145" t="str">
        <f>IF('Peticions Aules'!A328="","",'Peticions Aules'!A328)</f>
        <v/>
      </c>
      <c r="B326" s="145" t="str">
        <f>IF('Peticions Aules'!B328="","",'Peticions Aules'!B328)</f>
        <v/>
      </c>
      <c r="C326" s="145" t="str">
        <f>IF('Peticions Aules'!C328="","",'Peticions Aules'!C328)</f>
        <v/>
      </c>
      <c r="D326" s="146" t="str">
        <f>IF('Peticions Aules'!D328="","",'Peticions Aules'!D328)</f>
        <v/>
      </c>
      <c r="E326" s="147" t="str">
        <f>IF('Peticions Aules'!E328="","",'Peticions Aules'!E328)</f>
        <v/>
      </c>
      <c r="F326" s="148" t="str">
        <f>IF('Peticions Aules'!F328="","",'Peticions Aules'!F328)</f>
        <v/>
      </c>
      <c r="G326" s="148" t="str">
        <f>IF('Peticions Aules'!G328="","",'Peticions Aules'!G328)</f>
        <v/>
      </c>
      <c r="H326" s="148" t="str">
        <f>IF('Peticions Aules'!H328="","",'Peticions Aules'!H328)</f>
        <v/>
      </c>
      <c r="I326" s="148" t="str">
        <f>IF('Peticions Aules'!I328="","",'Peticions Aules'!I328)</f>
        <v/>
      </c>
      <c r="J326" s="149" t="str">
        <f>IF('Peticions Aules'!J328="","",'Peticions Aules'!J328)</f>
        <v/>
      </c>
      <c r="K326" s="150" t="str">
        <f>IF('Peticions Aules'!K328="","",'Peticions Aules'!K328)</f>
        <v/>
      </c>
      <c r="L326" s="151" t="str">
        <f>IF('Peticions Aules'!L328="","",'Peticions Aules'!L328)</f>
        <v/>
      </c>
      <c r="M326" s="151" t="str">
        <f>IF('Peticions Aules'!M328="","",'Peticions Aules'!M328)</f>
        <v/>
      </c>
      <c r="N326" s="152" t="str">
        <f>IF('Peticions Aules'!N328="","",'Peticions Aules'!N328)</f>
        <v/>
      </c>
      <c r="O326" s="156" t="str">
        <f>IF('Peticions Aules'!O328="","",'Peticions Aules'!O328)</f>
        <v/>
      </c>
      <c r="Q326" s="160">
        <f t="shared" si="32"/>
        <v>0</v>
      </c>
      <c r="R326" s="154">
        <f xml:space="preserve"> IF(Q326="",0,Calculs!$C$35*Q326)</f>
        <v>0</v>
      </c>
      <c r="S326" s="160">
        <f t="shared" si="33"/>
        <v>0</v>
      </c>
      <c r="T326" s="153" t="str">
        <f t="shared" si="34"/>
        <v/>
      </c>
      <c r="U326" s="153" t="str">
        <f t="shared" si="35"/>
        <v/>
      </c>
      <c r="V326" s="154">
        <f xml:space="preserve">  IF(T326&lt;&gt;"",IF(E326="",0,SUMIF(Calculs!$B$2:$B$19,T326,Calculs!$C$2:$C$19)*E326),0)</f>
        <v>0</v>
      </c>
      <c r="W326" s="160">
        <f t="shared" si="36"/>
        <v>0</v>
      </c>
      <c r="X326" s="154" t="str">
        <f t="shared" si="39"/>
        <v/>
      </c>
      <c r="Y326" s="154">
        <f xml:space="preserve"> IF(X326="", 0,IF(E326="",0, VLOOKUP(X326,Calculs!$B$25:$C$30,2,FALSE)*E326))</f>
        <v>0</v>
      </c>
      <c r="Z326" s="160">
        <f t="shared" si="37"/>
        <v>0</v>
      </c>
      <c r="AA326" s="154">
        <f xml:space="preserve">  IF(Z326="",0,Z326*Calculs!$C$32)</f>
        <v>0</v>
      </c>
      <c r="AC326" s="154">
        <f t="shared" si="38"/>
        <v>0</v>
      </c>
    </row>
    <row r="327" spans="1:29" s="153" customFormat="1" ht="12.75" customHeight="1" x14ac:dyDescent="0.2">
      <c r="A327" s="145" t="str">
        <f>IF('Peticions Aules'!A329="","",'Peticions Aules'!A329)</f>
        <v/>
      </c>
      <c r="B327" s="145" t="str">
        <f>IF('Peticions Aules'!B329="","",'Peticions Aules'!B329)</f>
        <v/>
      </c>
      <c r="C327" s="145" t="str">
        <f>IF('Peticions Aules'!C329="","",'Peticions Aules'!C329)</f>
        <v/>
      </c>
      <c r="D327" s="146" t="str">
        <f>IF('Peticions Aules'!D329="","",'Peticions Aules'!D329)</f>
        <v/>
      </c>
      <c r="E327" s="147" t="str">
        <f>IF('Peticions Aules'!E329="","",'Peticions Aules'!E329)</f>
        <v/>
      </c>
      <c r="F327" s="148" t="str">
        <f>IF('Peticions Aules'!F329="","",'Peticions Aules'!F329)</f>
        <v/>
      </c>
      <c r="G327" s="148" t="str">
        <f>IF('Peticions Aules'!G329="","",'Peticions Aules'!G329)</f>
        <v/>
      </c>
      <c r="H327" s="148" t="str">
        <f>IF('Peticions Aules'!H329="","",'Peticions Aules'!H329)</f>
        <v/>
      </c>
      <c r="I327" s="148" t="str">
        <f>IF('Peticions Aules'!I329="","",'Peticions Aules'!I329)</f>
        <v/>
      </c>
      <c r="J327" s="149" t="str">
        <f>IF('Peticions Aules'!J329="","",'Peticions Aules'!J329)</f>
        <v/>
      </c>
      <c r="K327" s="150" t="str">
        <f>IF('Peticions Aules'!K329="","",'Peticions Aules'!K329)</f>
        <v/>
      </c>
      <c r="L327" s="151" t="str">
        <f>IF('Peticions Aules'!L329="","",'Peticions Aules'!L329)</f>
        <v/>
      </c>
      <c r="M327" s="151" t="str">
        <f>IF('Peticions Aules'!M329="","",'Peticions Aules'!M329)</f>
        <v/>
      </c>
      <c r="N327" s="152" t="str">
        <f>IF('Peticions Aules'!N329="","",'Peticions Aules'!N329)</f>
        <v/>
      </c>
      <c r="O327" s="156" t="str">
        <f>IF('Peticions Aules'!O329="","",'Peticions Aules'!O329)</f>
        <v/>
      </c>
      <c r="Q327" s="160">
        <f t="shared" si="32"/>
        <v>0</v>
      </c>
      <c r="R327" s="154">
        <f xml:space="preserve"> IF(Q327="",0,Calculs!$C$35*Q327)</f>
        <v>0</v>
      </c>
      <c r="S327" s="160">
        <f t="shared" si="33"/>
        <v>0</v>
      </c>
      <c r="T327" s="153" t="str">
        <f t="shared" si="34"/>
        <v/>
      </c>
      <c r="U327" s="153" t="str">
        <f t="shared" si="35"/>
        <v/>
      </c>
      <c r="V327" s="154">
        <f xml:space="preserve">  IF(T327&lt;&gt;"",IF(E327="",0,SUMIF(Calculs!$B$2:$B$19,T327,Calculs!$C$2:$C$19)*E327),0)</f>
        <v>0</v>
      </c>
      <c r="W327" s="160">
        <f t="shared" si="36"/>
        <v>0</v>
      </c>
      <c r="X327" s="154" t="str">
        <f t="shared" si="39"/>
        <v/>
      </c>
      <c r="Y327" s="154">
        <f xml:space="preserve"> IF(X327="", 0,IF(E327="",0, VLOOKUP(X327,Calculs!$B$25:$C$30,2,FALSE)*E327))</f>
        <v>0</v>
      </c>
      <c r="Z327" s="160">
        <f t="shared" si="37"/>
        <v>0</v>
      </c>
      <c r="AA327" s="154">
        <f xml:space="preserve">  IF(Z327="",0,Z327*Calculs!$C$32)</f>
        <v>0</v>
      </c>
      <c r="AC327" s="154">
        <f t="shared" si="38"/>
        <v>0</v>
      </c>
    </row>
    <row r="328" spans="1:29" s="153" customFormat="1" ht="12.75" customHeight="1" x14ac:dyDescent="0.2">
      <c r="A328" s="145" t="str">
        <f>IF('Peticions Aules'!A330="","",'Peticions Aules'!A330)</f>
        <v/>
      </c>
      <c r="B328" s="145" t="str">
        <f>IF('Peticions Aules'!B330="","",'Peticions Aules'!B330)</f>
        <v/>
      </c>
      <c r="C328" s="145" t="str">
        <f>IF('Peticions Aules'!C330="","",'Peticions Aules'!C330)</f>
        <v/>
      </c>
      <c r="D328" s="146" t="str">
        <f>IF('Peticions Aules'!D330="","",'Peticions Aules'!D330)</f>
        <v/>
      </c>
      <c r="E328" s="147" t="str">
        <f>IF('Peticions Aules'!E330="","",'Peticions Aules'!E330)</f>
        <v/>
      </c>
      <c r="F328" s="148" t="str">
        <f>IF('Peticions Aules'!F330="","",'Peticions Aules'!F330)</f>
        <v/>
      </c>
      <c r="G328" s="148" t="str">
        <f>IF('Peticions Aules'!G330="","",'Peticions Aules'!G330)</f>
        <v/>
      </c>
      <c r="H328" s="148" t="str">
        <f>IF('Peticions Aules'!H330="","",'Peticions Aules'!H330)</f>
        <v/>
      </c>
      <c r="I328" s="148" t="str">
        <f>IF('Peticions Aules'!I330="","",'Peticions Aules'!I330)</f>
        <v/>
      </c>
      <c r="J328" s="149" t="str">
        <f>IF('Peticions Aules'!J330="","",'Peticions Aules'!J330)</f>
        <v/>
      </c>
      <c r="K328" s="150" t="str">
        <f>IF('Peticions Aules'!K330="","",'Peticions Aules'!K330)</f>
        <v/>
      </c>
      <c r="L328" s="151" t="str">
        <f>IF('Peticions Aules'!L330="","",'Peticions Aules'!L330)</f>
        <v/>
      </c>
      <c r="M328" s="151" t="str">
        <f>IF('Peticions Aules'!M330="","",'Peticions Aules'!M330)</f>
        <v/>
      </c>
      <c r="N328" s="152" t="str">
        <f>IF('Peticions Aules'!N330="","",'Peticions Aules'!N330)</f>
        <v/>
      </c>
      <c r="O328" s="156" t="str">
        <f>IF('Peticions Aules'!O330="","",'Peticions Aules'!O330)</f>
        <v/>
      </c>
      <c r="Q328" s="160">
        <f t="shared" si="32"/>
        <v>0</v>
      </c>
      <c r="R328" s="154">
        <f xml:space="preserve"> IF(Q328="",0,Calculs!$C$35*Q328)</f>
        <v>0</v>
      </c>
      <c r="S328" s="160">
        <f t="shared" si="33"/>
        <v>0</v>
      </c>
      <c r="T328" s="153" t="str">
        <f t="shared" si="34"/>
        <v/>
      </c>
      <c r="U328" s="153" t="str">
        <f t="shared" si="35"/>
        <v/>
      </c>
      <c r="V328" s="154">
        <f xml:space="preserve">  IF(T328&lt;&gt;"",IF(E328="",0,SUMIF(Calculs!$B$2:$B$19,T328,Calculs!$C$2:$C$19)*E328),0)</f>
        <v>0</v>
      </c>
      <c r="W328" s="160">
        <f t="shared" si="36"/>
        <v>0</v>
      </c>
      <c r="X328" s="154" t="str">
        <f t="shared" si="39"/>
        <v/>
      </c>
      <c r="Y328" s="154">
        <f xml:space="preserve"> IF(X328="", 0,IF(E328="",0, VLOOKUP(X328,Calculs!$B$25:$C$30,2,FALSE)*E328))</f>
        <v>0</v>
      </c>
      <c r="Z328" s="160">
        <f t="shared" si="37"/>
        <v>0</v>
      </c>
      <c r="AA328" s="154">
        <f xml:space="preserve">  IF(Z328="",0,Z328*Calculs!$C$32)</f>
        <v>0</v>
      </c>
      <c r="AC328" s="154">
        <f t="shared" si="38"/>
        <v>0</v>
      </c>
    </row>
    <row r="329" spans="1:29" s="153" customFormat="1" ht="12.75" customHeight="1" x14ac:dyDescent="0.2">
      <c r="A329" s="145" t="str">
        <f>IF('Peticions Aules'!A331="","",'Peticions Aules'!A331)</f>
        <v/>
      </c>
      <c r="B329" s="145" t="str">
        <f>IF('Peticions Aules'!B331="","",'Peticions Aules'!B331)</f>
        <v/>
      </c>
      <c r="C329" s="145" t="str">
        <f>IF('Peticions Aules'!C331="","",'Peticions Aules'!C331)</f>
        <v/>
      </c>
      <c r="D329" s="146" t="str">
        <f>IF('Peticions Aules'!D331="","",'Peticions Aules'!D331)</f>
        <v/>
      </c>
      <c r="E329" s="147" t="str">
        <f>IF('Peticions Aules'!E331="","",'Peticions Aules'!E331)</f>
        <v/>
      </c>
      <c r="F329" s="148" t="str">
        <f>IF('Peticions Aules'!F331="","",'Peticions Aules'!F331)</f>
        <v/>
      </c>
      <c r="G329" s="148" t="str">
        <f>IF('Peticions Aules'!G331="","",'Peticions Aules'!G331)</f>
        <v/>
      </c>
      <c r="H329" s="148" t="str">
        <f>IF('Peticions Aules'!H331="","",'Peticions Aules'!H331)</f>
        <v/>
      </c>
      <c r="I329" s="148" t="str">
        <f>IF('Peticions Aules'!I331="","",'Peticions Aules'!I331)</f>
        <v/>
      </c>
      <c r="J329" s="149" t="str">
        <f>IF('Peticions Aules'!J331="","",'Peticions Aules'!J331)</f>
        <v/>
      </c>
      <c r="K329" s="150" t="str">
        <f>IF('Peticions Aules'!K331="","",'Peticions Aules'!K331)</f>
        <v/>
      </c>
      <c r="L329" s="151" t="str">
        <f>IF('Peticions Aules'!L331="","",'Peticions Aules'!L331)</f>
        <v/>
      </c>
      <c r="M329" s="151" t="str">
        <f>IF('Peticions Aules'!M331="","",'Peticions Aules'!M331)</f>
        <v/>
      </c>
      <c r="N329" s="152" t="str">
        <f>IF('Peticions Aules'!N331="","",'Peticions Aules'!N331)</f>
        <v/>
      </c>
      <c r="O329" s="156" t="str">
        <f>IF('Peticions Aules'!O331="","",'Peticions Aules'!O331)</f>
        <v/>
      </c>
      <c r="Q329" s="160">
        <f t="shared" si="32"/>
        <v>0</v>
      </c>
      <c r="R329" s="154">
        <f xml:space="preserve"> IF(Q329="",0,Calculs!$C$35*Q329)</f>
        <v>0</v>
      </c>
      <c r="S329" s="160">
        <f t="shared" si="33"/>
        <v>0</v>
      </c>
      <c r="T329" s="153" t="str">
        <f t="shared" si="34"/>
        <v/>
      </c>
      <c r="U329" s="153" t="str">
        <f t="shared" si="35"/>
        <v/>
      </c>
      <c r="V329" s="154">
        <f xml:space="preserve">  IF(T329&lt;&gt;"",IF(E329="",0,SUMIF(Calculs!$B$2:$B$19,T329,Calculs!$C$2:$C$19)*E329),0)</f>
        <v>0</v>
      </c>
      <c r="W329" s="160">
        <f t="shared" si="36"/>
        <v>0</v>
      </c>
      <c r="X329" s="154" t="str">
        <f t="shared" si="39"/>
        <v/>
      </c>
      <c r="Y329" s="154">
        <f xml:space="preserve"> IF(X329="", 0,IF(E329="",0, VLOOKUP(X329,Calculs!$B$25:$C$30,2,FALSE)*E329))</f>
        <v>0</v>
      </c>
      <c r="Z329" s="160">
        <f t="shared" si="37"/>
        <v>0</v>
      </c>
      <c r="AA329" s="154">
        <f xml:space="preserve">  IF(Z329="",0,Z329*Calculs!$C$32)</f>
        <v>0</v>
      </c>
      <c r="AC329" s="154">
        <f t="shared" si="38"/>
        <v>0</v>
      </c>
    </row>
    <row r="330" spans="1:29" s="153" customFormat="1" ht="12.75" customHeight="1" x14ac:dyDescent="0.2">
      <c r="A330" s="145" t="str">
        <f>IF('Peticions Aules'!A332="","",'Peticions Aules'!A332)</f>
        <v/>
      </c>
      <c r="B330" s="145" t="str">
        <f>IF('Peticions Aules'!B332="","",'Peticions Aules'!B332)</f>
        <v/>
      </c>
      <c r="C330" s="145" t="str">
        <f>IF('Peticions Aules'!C332="","",'Peticions Aules'!C332)</f>
        <v/>
      </c>
      <c r="D330" s="146" t="str">
        <f>IF('Peticions Aules'!D332="","",'Peticions Aules'!D332)</f>
        <v/>
      </c>
      <c r="E330" s="147" t="str">
        <f>IF('Peticions Aules'!E332="","",'Peticions Aules'!E332)</f>
        <v/>
      </c>
      <c r="F330" s="148" t="str">
        <f>IF('Peticions Aules'!F332="","",'Peticions Aules'!F332)</f>
        <v/>
      </c>
      <c r="G330" s="148" t="str">
        <f>IF('Peticions Aules'!G332="","",'Peticions Aules'!G332)</f>
        <v/>
      </c>
      <c r="H330" s="148" t="str">
        <f>IF('Peticions Aules'!H332="","",'Peticions Aules'!H332)</f>
        <v/>
      </c>
      <c r="I330" s="148" t="str">
        <f>IF('Peticions Aules'!I332="","",'Peticions Aules'!I332)</f>
        <v/>
      </c>
      <c r="J330" s="149" t="str">
        <f>IF('Peticions Aules'!J332="","",'Peticions Aules'!J332)</f>
        <v/>
      </c>
      <c r="K330" s="150" t="str">
        <f>IF('Peticions Aules'!K332="","",'Peticions Aules'!K332)</f>
        <v/>
      </c>
      <c r="L330" s="151" t="str">
        <f>IF('Peticions Aules'!L332="","",'Peticions Aules'!L332)</f>
        <v/>
      </c>
      <c r="M330" s="151" t="str">
        <f>IF('Peticions Aules'!M332="","",'Peticions Aules'!M332)</f>
        <v/>
      </c>
      <c r="N330" s="152" t="str">
        <f>IF('Peticions Aules'!N332="","",'Peticions Aules'!N332)</f>
        <v/>
      </c>
      <c r="O330" s="156" t="str">
        <f>IF('Peticions Aules'!O332="","",'Peticions Aules'!O332)</f>
        <v/>
      </c>
      <c r="Q330" s="160">
        <f t="shared" si="32"/>
        <v>0</v>
      </c>
      <c r="R330" s="154">
        <f xml:space="preserve"> IF(Q330="",0,Calculs!$C$35*Q330)</f>
        <v>0</v>
      </c>
      <c r="S330" s="160">
        <f t="shared" si="33"/>
        <v>0</v>
      </c>
      <c r="T330" s="153" t="str">
        <f t="shared" si="34"/>
        <v/>
      </c>
      <c r="U330" s="153" t="str">
        <f t="shared" si="35"/>
        <v/>
      </c>
      <c r="V330" s="154">
        <f xml:space="preserve">  IF(T330&lt;&gt;"",IF(E330="",0,SUMIF(Calculs!$B$2:$B$19,T330,Calculs!$C$2:$C$19)*E330),0)</f>
        <v>0</v>
      </c>
      <c r="W330" s="160">
        <f t="shared" si="36"/>
        <v>0</v>
      </c>
      <c r="X330" s="154" t="str">
        <f t="shared" si="39"/>
        <v/>
      </c>
      <c r="Y330" s="154">
        <f xml:space="preserve"> IF(X330="", 0,IF(E330="",0, VLOOKUP(X330,Calculs!$B$25:$C$30,2,FALSE)*E330))</f>
        <v>0</v>
      </c>
      <c r="Z330" s="160">
        <f t="shared" si="37"/>
        <v>0</v>
      </c>
      <c r="AA330" s="154">
        <f xml:space="preserve">  IF(Z330="",0,Z330*Calculs!$C$32)</f>
        <v>0</v>
      </c>
      <c r="AC330" s="154">
        <f t="shared" si="38"/>
        <v>0</v>
      </c>
    </row>
    <row r="331" spans="1:29" s="153" customFormat="1" ht="12.75" customHeight="1" x14ac:dyDescent="0.2">
      <c r="A331" s="145" t="str">
        <f>IF('Peticions Aules'!A333="","",'Peticions Aules'!A333)</f>
        <v/>
      </c>
      <c r="B331" s="145" t="str">
        <f>IF('Peticions Aules'!B333="","",'Peticions Aules'!B333)</f>
        <v/>
      </c>
      <c r="C331" s="145" t="str">
        <f>IF('Peticions Aules'!C333="","",'Peticions Aules'!C333)</f>
        <v/>
      </c>
      <c r="D331" s="146" t="str">
        <f>IF('Peticions Aules'!D333="","",'Peticions Aules'!D333)</f>
        <v/>
      </c>
      <c r="E331" s="147" t="str">
        <f>IF('Peticions Aules'!E333="","",'Peticions Aules'!E333)</f>
        <v/>
      </c>
      <c r="F331" s="148" t="str">
        <f>IF('Peticions Aules'!F333="","",'Peticions Aules'!F333)</f>
        <v/>
      </c>
      <c r="G331" s="148" t="str">
        <f>IF('Peticions Aules'!G333="","",'Peticions Aules'!G333)</f>
        <v/>
      </c>
      <c r="H331" s="148" t="str">
        <f>IF('Peticions Aules'!H333="","",'Peticions Aules'!H333)</f>
        <v/>
      </c>
      <c r="I331" s="148" t="str">
        <f>IF('Peticions Aules'!I333="","",'Peticions Aules'!I333)</f>
        <v/>
      </c>
      <c r="J331" s="149" t="str">
        <f>IF('Peticions Aules'!J333="","",'Peticions Aules'!J333)</f>
        <v/>
      </c>
      <c r="K331" s="150" t="str">
        <f>IF('Peticions Aules'!K333="","",'Peticions Aules'!K333)</f>
        <v/>
      </c>
      <c r="L331" s="151" t="str">
        <f>IF('Peticions Aules'!L333="","",'Peticions Aules'!L333)</f>
        <v/>
      </c>
      <c r="M331" s="151" t="str">
        <f>IF('Peticions Aules'!M333="","",'Peticions Aules'!M333)</f>
        <v/>
      </c>
      <c r="N331" s="152" t="str">
        <f>IF('Peticions Aules'!N333="","",'Peticions Aules'!N333)</f>
        <v/>
      </c>
      <c r="O331" s="156" t="str">
        <f>IF('Peticions Aules'!O333="","",'Peticions Aules'!O333)</f>
        <v/>
      </c>
      <c r="Q331" s="160">
        <f t="shared" si="32"/>
        <v>0</v>
      </c>
      <c r="R331" s="154">
        <f xml:space="preserve"> IF(Q331="",0,Calculs!$C$35*Q331)</f>
        <v>0</v>
      </c>
      <c r="S331" s="160">
        <f t="shared" si="33"/>
        <v>0</v>
      </c>
      <c r="T331" s="153" t="str">
        <f t="shared" si="34"/>
        <v/>
      </c>
      <c r="U331" s="153" t="str">
        <f t="shared" si="35"/>
        <v/>
      </c>
      <c r="V331" s="154">
        <f xml:space="preserve">  IF(T331&lt;&gt;"",IF(E331="",0,SUMIF(Calculs!$B$2:$B$19,T331,Calculs!$C$2:$C$19)*E331),0)</f>
        <v>0</v>
      </c>
      <c r="W331" s="160">
        <f t="shared" si="36"/>
        <v>0</v>
      </c>
      <c r="X331" s="154" t="str">
        <f t="shared" si="39"/>
        <v/>
      </c>
      <c r="Y331" s="154">
        <f xml:space="preserve"> IF(X331="", 0,IF(E331="",0, VLOOKUP(X331,Calculs!$B$25:$C$30,2,FALSE)*E331))</f>
        <v>0</v>
      </c>
      <c r="Z331" s="160">
        <f t="shared" si="37"/>
        <v>0</v>
      </c>
      <c r="AA331" s="154">
        <f xml:space="preserve">  IF(Z331="",0,Z331*Calculs!$C$32)</f>
        <v>0</v>
      </c>
      <c r="AC331" s="154">
        <f t="shared" si="38"/>
        <v>0</v>
      </c>
    </row>
    <row r="332" spans="1:29" s="153" customFormat="1" ht="12.75" customHeight="1" x14ac:dyDescent="0.2">
      <c r="A332" s="145" t="str">
        <f>IF('Peticions Aules'!A334="","",'Peticions Aules'!A334)</f>
        <v/>
      </c>
      <c r="B332" s="145" t="str">
        <f>IF('Peticions Aules'!B334="","",'Peticions Aules'!B334)</f>
        <v/>
      </c>
      <c r="C332" s="145" t="str">
        <f>IF('Peticions Aules'!C334="","",'Peticions Aules'!C334)</f>
        <v/>
      </c>
      <c r="D332" s="146" t="str">
        <f>IF('Peticions Aules'!D334="","",'Peticions Aules'!D334)</f>
        <v/>
      </c>
      <c r="E332" s="147" t="str">
        <f>IF('Peticions Aules'!E334="","",'Peticions Aules'!E334)</f>
        <v/>
      </c>
      <c r="F332" s="148" t="str">
        <f>IF('Peticions Aules'!F334="","",'Peticions Aules'!F334)</f>
        <v/>
      </c>
      <c r="G332" s="148" t="str">
        <f>IF('Peticions Aules'!G334="","",'Peticions Aules'!G334)</f>
        <v/>
      </c>
      <c r="H332" s="148" t="str">
        <f>IF('Peticions Aules'!H334="","",'Peticions Aules'!H334)</f>
        <v/>
      </c>
      <c r="I332" s="148" t="str">
        <f>IF('Peticions Aules'!I334="","",'Peticions Aules'!I334)</f>
        <v/>
      </c>
      <c r="J332" s="149" t="str">
        <f>IF('Peticions Aules'!J334="","",'Peticions Aules'!J334)</f>
        <v/>
      </c>
      <c r="K332" s="150" t="str">
        <f>IF('Peticions Aules'!K334="","",'Peticions Aules'!K334)</f>
        <v/>
      </c>
      <c r="L332" s="151" t="str">
        <f>IF('Peticions Aules'!L334="","",'Peticions Aules'!L334)</f>
        <v/>
      </c>
      <c r="M332" s="151" t="str">
        <f>IF('Peticions Aules'!M334="","",'Peticions Aules'!M334)</f>
        <v/>
      </c>
      <c r="N332" s="152" t="str">
        <f>IF('Peticions Aules'!N334="","",'Peticions Aules'!N334)</f>
        <v/>
      </c>
      <c r="O332" s="156" t="str">
        <f>IF('Peticions Aules'!O334="","",'Peticions Aules'!O334)</f>
        <v/>
      </c>
      <c r="Q332" s="160">
        <f t="shared" si="32"/>
        <v>0</v>
      </c>
      <c r="R332" s="154">
        <f xml:space="preserve"> IF(Q332="",0,Calculs!$C$35*Q332)</f>
        <v>0</v>
      </c>
      <c r="S332" s="160">
        <f t="shared" si="33"/>
        <v>0</v>
      </c>
      <c r="T332" s="153" t="str">
        <f t="shared" si="34"/>
        <v/>
      </c>
      <c r="U332" s="153" t="str">
        <f t="shared" si="35"/>
        <v/>
      </c>
      <c r="V332" s="154">
        <f xml:space="preserve">  IF(T332&lt;&gt;"",IF(E332="",0,SUMIF(Calculs!$B$2:$B$19,T332,Calculs!$C$2:$C$19)*E332),0)</f>
        <v>0</v>
      </c>
      <c r="W332" s="160">
        <f t="shared" si="36"/>
        <v>0</v>
      </c>
      <c r="X332" s="154" t="str">
        <f t="shared" si="39"/>
        <v/>
      </c>
      <c r="Y332" s="154">
        <f xml:space="preserve"> IF(X332="", 0,IF(E332="",0, VLOOKUP(X332,Calculs!$B$25:$C$30,2,FALSE)*E332))</f>
        <v>0</v>
      </c>
      <c r="Z332" s="160">
        <f t="shared" si="37"/>
        <v>0</v>
      </c>
      <c r="AA332" s="154">
        <f xml:space="preserve">  IF(Z332="",0,Z332*Calculs!$C$32)</f>
        <v>0</v>
      </c>
      <c r="AC332" s="154">
        <f t="shared" si="38"/>
        <v>0</v>
      </c>
    </row>
    <row r="333" spans="1:29" s="153" customFormat="1" ht="12.75" customHeight="1" x14ac:dyDescent="0.2">
      <c r="A333" s="145" t="str">
        <f>IF('Peticions Aules'!A335="","",'Peticions Aules'!A335)</f>
        <v/>
      </c>
      <c r="B333" s="145" t="str">
        <f>IF('Peticions Aules'!B335="","",'Peticions Aules'!B335)</f>
        <v/>
      </c>
      <c r="C333" s="145" t="str">
        <f>IF('Peticions Aules'!C335="","",'Peticions Aules'!C335)</f>
        <v/>
      </c>
      <c r="D333" s="146" t="str">
        <f>IF('Peticions Aules'!D335="","",'Peticions Aules'!D335)</f>
        <v/>
      </c>
      <c r="E333" s="147" t="str">
        <f>IF('Peticions Aules'!E335="","",'Peticions Aules'!E335)</f>
        <v/>
      </c>
      <c r="F333" s="148" t="str">
        <f>IF('Peticions Aules'!F335="","",'Peticions Aules'!F335)</f>
        <v/>
      </c>
      <c r="G333" s="148" t="str">
        <f>IF('Peticions Aules'!G335="","",'Peticions Aules'!G335)</f>
        <v/>
      </c>
      <c r="H333" s="148" t="str">
        <f>IF('Peticions Aules'!H335="","",'Peticions Aules'!H335)</f>
        <v/>
      </c>
      <c r="I333" s="148" t="str">
        <f>IF('Peticions Aules'!I335="","",'Peticions Aules'!I335)</f>
        <v/>
      </c>
      <c r="J333" s="149" t="str">
        <f>IF('Peticions Aules'!J335="","",'Peticions Aules'!J335)</f>
        <v/>
      </c>
      <c r="K333" s="150" t="str">
        <f>IF('Peticions Aules'!K335="","",'Peticions Aules'!K335)</f>
        <v/>
      </c>
      <c r="L333" s="151" t="str">
        <f>IF('Peticions Aules'!L335="","",'Peticions Aules'!L335)</f>
        <v/>
      </c>
      <c r="M333" s="151" t="str">
        <f>IF('Peticions Aules'!M335="","",'Peticions Aules'!M335)</f>
        <v/>
      </c>
      <c r="N333" s="152" t="str">
        <f>IF('Peticions Aules'!N335="","",'Peticions Aules'!N335)</f>
        <v/>
      </c>
      <c r="O333" s="156" t="str">
        <f>IF('Peticions Aules'!O335="","",'Peticions Aules'!O335)</f>
        <v/>
      </c>
      <c r="Q333" s="160">
        <f t="shared" si="32"/>
        <v>0</v>
      </c>
      <c r="R333" s="154">
        <f xml:space="preserve"> IF(Q333="",0,Calculs!$C$35*Q333)</f>
        <v>0</v>
      </c>
      <c r="S333" s="160">
        <f t="shared" si="33"/>
        <v>0</v>
      </c>
      <c r="T333" s="153" t="str">
        <f t="shared" si="34"/>
        <v/>
      </c>
      <c r="U333" s="153" t="str">
        <f t="shared" si="35"/>
        <v/>
      </c>
      <c r="V333" s="154">
        <f xml:space="preserve">  IF(T333&lt;&gt;"",IF(E333="",0,SUMIF(Calculs!$B$2:$B$19,T333,Calculs!$C$2:$C$19)*E333),0)</f>
        <v>0</v>
      </c>
      <c r="W333" s="160">
        <f t="shared" si="36"/>
        <v>0</v>
      </c>
      <c r="X333" s="154" t="str">
        <f t="shared" si="39"/>
        <v/>
      </c>
      <c r="Y333" s="154">
        <f xml:space="preserve"> IF(X333="", 0,IF(E333="",0, VLOOKUP(X333,Calculs!$B$25:$C$30,2,FALSE)*E333))</f>
        <v>0</v>
      </c>
      <c r="Z333" s="160">
        <f t="shared" si="37"/>
        <v>0</v>
      </c>
      <c r="AA333" s="154">
        <f xml:space="preserve">  IF(Z333="",0,Z333*Calculs!$C$32)</f>
        <v>0</v>
      </c>
      <c r="AC333" s="154">
        <f t="shared" si="38"/>
        <v>0</v>
      </c>
    </row>
    <row r="334" spans="1:29" s="153" customFormat="1" ht="12.75" customHeight="1" x14ac:dyDescent="0.2">
      <c r="A334" s="145" t="str">
        <f>IF('Peticions Aules'!A336="","",'Peticions Aules'!A336)</f>
        <v/>
      </c>
      <c r="B334" s="145" t="str">
        <f>IF('Peticions Aules'!B336="","",'Peticions Aules'!B336)</f>
        <v/>
      </c>
      <c r="C334" s="145" t="str">
        <f>IF('Peticions Aules'!C336="","",'Peticions Aules'!C336)</f>
        <v/>
      </c>
      <c r="D334" s="146" t="str">
        <f>IF('Peticions Aules'!D336="","",'Peticions Aules'!D336)</f>
        <v/>
      </c>
      <c r="E334" s="147" t="str">
        <f>IF('Peticions Aules'!E336="","",'Peticions Aules'!E336)</f>
        <v/>
      </c>
      <c r="F334" s="148" t="str">
        <f>IF('Peticions Aules'!F336="","",'Peticions Aules'!F336)</f>
        <v/>
      </c>
      <c r="G334" s="148" t="str">
        <f>IF('Peticions Aules'!G336="","",'Peticions Aules'!G336)</f>
        <v/>
      </c>
      <c r="H334" s="148" t="str">
        <f>IF('Peticions Aules'!H336="","",'Peticions Aules'!H336)</f>
        <v/>
      </c>
      <c r="I334" s="148" t="str">
        <f>IF('Peticions Aules'!I336="","",'Peticions Aules'!I336)</f>
        <v/>
      </c>
      <c r="J334" s="149" t="str">
        <f>IF('Peticions Aules'!J336="","",'Peticions Aules'!J336)</f>
        <v/>
      </c>
      <c r="K334" s="150" t="str">
        <f>IF('Peticions Aules'!K336="","",'Peticions Aules'!K336)</f>
        <v/>
      </c>
      <c r="L334" s="151" t="str">
        <f>IF('Peticions Aules'!L336="","",'Peticions Aules'!L336)</f>
        <v/>
      </c>
      <c r="M334" s="151" t="str">
        <f>IF('Peticions Aules'!M336="","",'Peticions Aules'!M336)</f>
        <v/>
      </c>
      <c r="N334" s="152" t="str">
        <f>IF('Peticions Aules'!N336="","",'Peticions Aules'!N336)</f>
        <v/>
      </c>
      <c r="O334" s="156" t="str">
        <f>IF('Peticions Aules'!O336="","",'Peticions Aules'!O336)</f>
        <v/>
      </c>
      <c r="Q334" s="160">
        <f t="shared" si="32"/>
        <v>0</v>
      </c>
      <c r="R334" s="154">
        <f xml:space="preserve"> IF(Q334="",0,Calculs!$C$35*Q334)</f>
        <v>0</v>
      </c>
      <c r="S334" s="160">
        <f t="shared" si="33"/>
        <v>0</v>
      </c>
      <c r="T334" s="153" t="str">
        <f t="shared" si="34"/>
        <v/>
      </c>
      <c r="U334" s="153" t="str">
        <f t="shared" si="35"/>
        <v/>
      </c>
      <c r="V334" s="154">
        <f xml:space="preserve">  IF(T334&lt;&gt;"",IF(E334="",0,SUMIF(Calculs!$B$2:$B$19,T334,Calculs!$C$2:$C$19)*E334),0)</f>
        <v>0</v>
      </c>
      <c r="W334" s="160">
        <f t="shared" si="36"/>
        <v>0</v>
      </c>
      <c r="X334" s="154" t="str">
        <f t="shared" si="39"/>
        <v/>
      </c>
      <c r="Y334" s="154">
        <f xml:space="preserve"> IF(X334="", 0,IF(E334="",0, VLOOKUP(X334,Calculs!$B$25:$C$30,2,FALSE)*E334))</f>
        <v>0</v>
      </c>
      <c r="Z334" s="160">
        <f t="shared" si="37"/>
        <v>0</v>
      </c>
      <c r="AA334" s="154">
        <f xml:space="preserve">  IF(Z334="",0,Z334*Calculs!$C$32)</f>
        <v>0</v>
      </c>
      <c r="AC334" s="154">
        <f t="shared" si="38"/>
        <v>0</v>
      </c>
    </row>
    <row r="335" spans="1:29" s="153" customFormat="1" ht="12.75" customHeight="1" x14ac:dyDescent="0.2">
      <c r="A335" s="145" t="str">
        <f>IF('Peticions Aules'!A337="","",'Peticions Aules'!A337)</f>
        <v/>
      </c>
      <c r="B335" s="145" t="str">
        <f>IF('Peticions Aules'!B337="","",'Peticions Aules'!B337)</f>
        <v/>
      </c>
      <c r="C335" s="145" t="str">
        <f>IF('Peticions Aules'!C337="","",'Peticions Aules'!C337)</f>
        <v/>
      </c>
      <c r="D335" s="146" t="str">
        <f>IF('Peticions Aules'!D337="","",'Peticions Aules'!D337)</f>
        <v/>
      </c>
      <c r="E335" s="147" t="str">
        <f>IF('Peticions Aules'!E337="","",'Peticions Aules'!E337)</f>
        <v/>
      </c>
      <c r="F335" s="148" t="str">
        <f>IF('Peticions Aules'!F337="","",'Peticions Aules'!F337)</f>
        <v/>
      </c>
      <c r="G335" s="148" t="str">
        <f>IF('Peticions Aules'!G337="","",'Peticions Aules'!G337)</f>
        <v/>
      </c>
      <c r="H335" s="148" t="str">
        <f>IF('Peticions Aules'!H337="","",'Peticions Aules'!H337)</f>
        <v/>
      </c>
      <c r="I335" s="148" t="str">
        <f>IF('Peticions Aules'!I337="","",'Peticions Aules'!I337)</f>
        <v/>
      </c>
      <c r="J335" s="149" t="str">
        <f>IF('Peticions Aules'!J337="","",'Peticions Aules'!J337)</f>
        <v/>
      </c>
      <c r="K335" s="150" t="str">
        <f>IF('Peticions Aules'!K337="","",'Peticions Aules'!K337)</f>
        <v/>
      </c>
      <c r="L335" s="151" t="str">
        <f>IF('Peticions Aules'!L337="","",'Peticions Aules'!L337)</f>
        <v/>
      </c>
      <c r="M335" s="151" t="str">
        <f>IF('Peticions Aules'!M337="","",'Peticions Aules'!M337)</f>
        <v/>
      </c>
      <c r="N335" s="152" t="str">
        <f>IF('Peticions Aules'!N337="","",'Peticions Aules'!N337)</f>
        <v/>
      </c>
      <c r="O335" s="156" t="str">
        <f>IF('Peticions Aules'!O337="","",'Peticions Aules'!O337)</f>
        <v/>
      </c>
      <c r="Q335" s="160">
        <f t="shared" si="32"/>
        <v>0</v>
      </c>
      <c r="R335" s="154">
        <f xml:space="preserve"> IF(Q335="",0,Calculs!$C$35*Q335)</f>
        <v>0</v>
      </c>
      <c r="S335" s="160">
        <f t="shared" si="33"/>
        <v>0</v>
      </c>
      <c r="T335" s="153" t="str">
        <f t="shared" si="34"/>
        <v/>
      </c>
      <c r="U335" s="153" t="str">
        <f t="shared" si="35"/>
        <v/>
      </c>
      <c r="V335" s="154">
        <f xml:space="preserve">  IF(T335&lt;&gt;"",IF(E335="",0,SUMIF(Calculs!$B$2:$B$19,T335,Calculs!$C$2:$C$19)*E335),0)</f>
        <v>0</v>
      </c>
      <c r="W335" s="160">
        <f t="shared" si="36"/>
        <v>0</v>
      </c>
      <c r="X335" s="154" t="str">
        <f t="shared" si="39"/>
        <v/>
      </c>
      <c r="Y335" s="154">
        <f xml:space="preserve"> IF(X335="", 0,IF(E335="",0, VLOOKUP(X335,Calculs!$B$25:$C$30,2,FALSE)*E335))</f>
        <v>0</v>
      </c>
      <c r="Z335" s="160">
        <f t="shared" si="37"/>
        <v>0</v>
      </c>
      <c r="AA335" s="154">
        <f xml:space="preserve">  IF(Z335="",0,Z335*Calculs!$C$32)</f>
        <v>0</v>
      </c>
      <c r="AC335" s="154">
        <f t="shared" si="38"/>
        <v>0</v>
      </c>
    </row>
    <row r="336" spans="1:29" s="153" customFormat="1" ht="12.75" customHeight="1" x14ac:dyDescent="0.2">
      <c r="A336" s="145" t="str">
        <f>IF('Peticions Aules'!A338="","",'Peticions Aules'!A338)</f>
        <v/>
      </c>
      <c r="B336" s="145" t="str">
        <f>IF('Peticions Aules'!B338="","",'Peticions Aules'!B338)</f>
        <v/>
      </c>
      <c r="C336" s="145" t="str">
        <f>IF('Peticions Aules'!C338="","",'Peticions Aules'!C338)</f>
        <v/>
      </c>
      <c r="D336" s="146" t="str">
        <f>IF('Peticions Aules'!D338="","",'Peticions Aules'!D338)</f>
        <v/>
      </c>
      <c r="E336" s="147" t="str">
        <f>IF('Peticions Aules'!E338="","",'Peticions Aules'!E338)</f>
        <v/>
      </c>
      <c r="F336" s="148" t="str">
        <f>IF('Peticions Aules'!F338="","",'Peticions Aules'!F338)</f>
        <v/>
      </c>
      <c r="G336" s="148" t="str">
        <f>IF('Peticions Aules'!G338="","",'Peticions Aules'!G338)</f>
        <v/>
      </c>
      <c r="H336" s="148" t="str">
        <f>IF('Peticions Aules'!H338="","",'Peticions Aules'!H338)</f>
        <v/>
      </c>
      <c r="I336" s="148" t="str">
        <f>IF('Peticions Aules'!I338="","",'Peticions Aules'!I338)</f>
        <v/>
      </c>
      <c r="J336" s="149" t="str">
        <f>IF('Peticions Aules'!J338="","",'Peticions Aules'!J338)</f>
        <v/>
      </c>
      <c r="K336" s="150" t="str">
        <f>IF('Peticions Aules'!K338="","",'Peticions Aules'!K338)</f>
        <v/>
      </c>
      <c r="L336" s="151" t="str">
        <f>IF('Peticions Aules'!L338="","",'Peticions Aules'!L338)</f>
        <v/>
      </c>
      <c r="M336" s="151" t="str">
        <f>IF('Peticions Aules'!M338="","",'Peticions Aules'!M338)</f>
        <v/>
      </c>
      <c r="N336" s="152" t="str">
        <f>IF('Peticions Aules'!N338="","",'Peticions Aules'!N338)</f>
        <v/>
      </c>
      <c r="O336" s="156" t="str">
        <f>IF('Peticions Aules'!O338="","",'Peticions Aules'!O338)</f>
        <v/>
      </c>
      <c r="Q336" s="160">
        <f t="shared" si="32"/>
        <v>0</v>
      </c>
      <c r="R336" s="154">
        <f xml:space="preserve"> IF(Q336="",0,Calculs!$C$35*Q336)</f>
        <v>0</v>
      </c>
      <c r="S336" s="160">
        <f t="shared" si="33"/>
        <v>0</v>
      </c>
      <c r="T336" s="153" t="str">
        <f t="shared" si="34"/>
        <v/>
      </c>
      <c r="U336" s="153" t="str">
        <f t="shared" si="35"/>
        <v/>
      </c>
      <c r="V336" s="154">
        <f xml:space="preserve">  IF(T336&lt;&gt;"",IF(E336="",0,SUMIF(Calculs!$B$2:$B$19,T336,Calculs!$C$2:$C$19)*E336),0)</f>
        <v>0</v>
      </c>
      <c r="W336" s="160">
        <f t="shared" si="36"/>
        <v>0</v>
      </c>
      <c r="X336" s="154" t="str">
        <f t="shared" si="39"/>
        <v/>
      </c>
      <c r="Y336" s="154">
        <f xml:space="preserve"> IF(X336="", 0,IF(E336="",0, VLOOKUP(X336,Calculs!$B$25:$C$30,2,FALSE)*E336))</f>
        <v>0</v>
      </c>
      <c r="Z336" s="160">
        <f t="shared" si="37"/>
        <v>0</v>
      </c>
      <c r="AA336" s="154">
        <f xml:space="preserve">  IF(Z336="",0,Z336*Calculs!$C$32)</f>
        <v>0</v>
      </c>
      <c r="AC336" s="154">
        <f t="shared" si="38"/>
        <v>0</v>
      </c>
    </row>
    <row r="337" spans="1:29" s="153" customFormat="1" ht="12.75" customHeight="1" x14ac:dyDescent="0.2">
      <c r="A337" s="145" t="str">
        <f>IF('Peticions Aules'!A339="","",'Peticions Aules'!A339)</f>
        <v/>
      </c>
      <c r="B337" s="145" t="str">
        <f>IF('Peticions Aules'!B339="","",'Peticions Aules'!B339)</f>
        <v/>
      </c>
      <c r="C337" s="145" t="str">
        <f>IF('Peticions Aules'!C339="","",'Peticions Aules'!C339)</f>
        <v/>
      </c>
      <c r="D337" s="146" t="str">
        <f>IF('Peticions Aules'!D339="","",'Peticions Aules'!D339)</f>
        <v/>
      </c>
      <c r="E337" s="147" t="str">
        <f>IF('Peticions Aules'!E339="","",'Peticions Aules'!E339)</f>
        <v/>
      </c>
      <c r="F337" s="148" t="str">
        <f>IF('Peticions Aules'!F339="","",'Peticions Aules'!F339)</f>
        <v/>
      </c>
      <c r="G337" s="148" t="str">
        <f>IF('Peticions Aules'!G339="","",'Peticions Aules'!G339)</f>
        <v/>
      </c>
      <c r="H337" s="148" t="str">
        <f>IF('Peticions Aules'!H339="","",'Peticions Aules'!H339)</f>
        <v/>
      </c>
      <c r="I337" s="148" t="str">
        <f>IF('Peticions Aules'!I339="","",'Peticions Aules'!I339)</f>
        <v/>
      </c>
      <c r="J337" s="149" t="str">
        <f>IF('Peticions Aules'!J339="","",'Peticions Aules'!J339)</f>
        <v/>
      </c>
      <c r="K337" s="150" t="str">
        <f>IF('Peticions Aules'!K339="","",'Peticions Aules'!K339)</f>
        <v/>
      </c>
      <c r="L337" s="151" t="str">
        <f>IF('Peticions Aules'!L339="","",'Peticions Aules'!L339)</f>
        <v/>
      </c>
      <c r="M337" s="151" t="str">
        <f>IF('Peticions Aules'!M339="","",'Peticions Aules'!M339)</f>
        <v/>
      </c>
      <c r="N337" s="152" t="str">
        <f>IF('Peticions Aules'!N339="","",'Peticions Aules'!N339)</f>
        <v/>
      </c>
      <c r="O337" s="156" t="str">
        <f>IF('Peticions Aules'!O339="","",'Peticions Aules'!O339)</f>
        <v/>
      </c>
      <c r="Q337" s="160">
        <f t="shared" ref="Q337:Q400" si="40" xml:space="preserve"> IF(LEFT(F337,1) = "S", E337,0)</f>
        <v>0</v>
      </c>
      <c r="R337" s="154">
        <f xml:space="preserve"> IF(Q337="",0,Calculs!$C$35*Q337)</f>
        <v>0</v>
      </c>
      <c r="S337" s="160">
        <f t="shared" ref="S337:S400" si="41" xml:space="preserve"> IF(T337&lt;&gt; "", E337,0)</f>
        <v>0</v>
      </c>
      <c r="T337" s="153" t="str">
        <f t="shared" ref="T337:T400" si="42">IF(G337&lt;&gt;"",CONCATENATE(LEFT(G337,3),IF(H337="Linux",".L",".W")),"")</f>
        <v/>
      </c>
      <c r="U337" s="153" t="str">
        <f t="shared" ref="U337:U400" si="43">IF(G337&lt;&gt;"",I337,"")</f>
        <v/>
      </c>
      <c r="V337" s="154">
        <f xml:space="preserve">  IF(T337&lt;&gt;"",IF(E337="",0,SUMIF(Calculs!$B$2:$B$19,T337,Calculs!$C$2:$C$19)*E337),0)</f>
        <v>0</v>
      </c>
      <c r="W337" s="160">
        <f t="shared" ref="W337:W400" si="44" xml:space="preserve"> IF(X337&lt;&gt; "", E337,0)</f>
        <v>0</v>
      </c>
      <c r="X337" s="154" t="str">
        <f t="shared" si="39"/>
        <v/>
      </c>
      <c r="Y337" s="154">
        <f xml:space="preserve"> IF(X337="", 0,IF(E337="",0, VLOOKUP(X337,Calculs!$B$25:$C$30,2,FALSE)*E337))</f>
        <v>0</v>
      </c>
      <c r="Z337" s="160">
        <f t="shared" ref="Z337:Z400" si="45" xml:space="preserve"> IF(LEFT(K337,1) = "S", E337,0)</f>
        <v>0</v>
      </c>
      <c r="AA337" s="154">
        <f xml:space="preserve">  IF(Z337="",0,Z337*Calculs!$C$32)</f>
        <v>0</v>
      </c>
      <c r="AC337" s="154">
        <f t="shared" ref="AC337:AC400" si="46">IF(E337="",0,R337+V337+Y337+AA337)</f>
        <v>0</v>
      </c>
    </row>
    <row r="338" spans="1:29" s="153" customFormat="1" ht="12.75" customHeight="1" x14ac:dyDescent="0.2">
      <c r="A338" s="145" t="str">
        <f>IF('Peticions Aules'!A340="","",'Peticions Aules'!A340)</f>
        <v/>
      </c>
      <c r="B338" s="145" t="str">
        <f>IF('Peticions Aules'!B340="","",'Peticions Aules'!B340)</f>
        <v/>
      </c>
      <c r="C338" s="145" t="str">
        <f>IF('Peticions Aules'!C340="","",'Peticions Aules'!C340)</f>
        <v/>
      </c>
      <c r="D338" s="146" t="str">
        <f>IF('Peticions Aules'!D340="","",'Peticions Aules'!D340)</f>
        <v/>
      </c>
      <c r="E338" s="147" t="str">
        <f>IF('Peticions Aules'!E340="","",'Peticions Aules'!E340)</f>
        <v/>
      </c>
      <c r="F338" s="148" t="str">
        <f>IF('Peticions Aules'!F340="","",'Peticions Aules'!F340)</f>
        <v/>
      </c>
      <c r="G338" s="148" t="str">
        <f>IF('Peticions Aules'!G340="","",'Peticions Aules'!G340)</f>
        <v/>
      </c>
      <c r="H338" s="148" t="str">
        <f>IF('Peticions Aules'!H340="","",'Peticions Aules'!H340)</f>
        <v/>
      </c>
      <c r="I338" s="148" t="str">
        <f>IF('Peticions Aules'!I340="","",'Peticions Aules'!I340)</f>
        <v/>
      </c>
      <c r="J338" s="149" t="str">
        <f>IF('Peticions Aules'!J340="","",'Peticions Aules'!J340)</f>
        <v/>
      </c>
      <c r="K338" s="150" t="str">
        <f>IF('Peticions Aules'!K340="","",'Peticions Aules'!K340)</f>
        <v/>
      </c>
      <c r="L338" s="151" t="str">
        <f>IF('Peticions Aules'!L340="","",'Peticions Aules'!L340)</f>
        <v/>
      </c>
      <c r="M338" s="151" t="str">
        <f>IF('Peticions Aules'!M340="","",'Peticions Aules'!M340)</f>
        <v/>
      </c>
      <c r="N338" s="152" t="str">
        <f>IF('Peticions Aules'!N340="","",'Peticions Aules'!N340)</f>
        <v/>
      </c>
      <c r="O338" s="156" t="str">
        <f>IF('Peticions Aules'!O340="","",'Peticions Aules'!O340)</f>
        <v/>
      </c>
      <c r="Q338" s="160">
        <f t="shared" si="40"/>
        <v>0</v>
      </c>
      <c r="R338" s="154">
        <f xml:space="preserve"> IF(Q338="",0,Calculs!$C$35*Q338)</f>
        <v>0</v>
      </c>
      <c r="S338" s="160">
        <f t="shared" si="41"/>
        <v>0</v>
      </c>
      <c r="T338" s="153" t="str">
        <f t="shared" si="42"/>
        <v/>
      </c>
      <c r="U338" s="153" t="str">
        <f t="shared" si="43"/>
        <v/>
      </c>
      <c r="V338" s="154">
        <f xml:space="preserve">  IF(T338&lt;&gt;"",IF(E338="",0,SUMIF(Calculs!$B$2:$B$19,T338,Calculs!$C$2:$C$19)*E338),0)</f>
        <v>0</v>
      </c>
      <c r="W338" s="160">
        <f t="shared" si="44"/>
        <v>0</v>
      </c>
      <c r="X338" s="154" t="str">
        <f t="shared" si="39"/>
        <v/>
      </c>
      <c r="Y338" s="154">
        <f xml:space="preserve"> IF(X338="", 0,IF(E338="",0, VLOOKUP(X338,Calculs!$B$25:$C$30,2,FALSE)*E338))</f>
        <v>0</v>
      </c>
      <c r="Z338" s="160">
        <f t="shared" si="45"/>
        <v>0</v>
      </c>
      <c r="AA338" s="154">
        <f xml:space="preserve">  IF(Z338="",0,Z338*Calculs!$C$32)</f>
        <v>0</v>
      </c>
      <c r="AC338" s="154">
        <f t="shared" si="46"/>
        <v>0</v>
      </c>
    </row>
    <row r="339" spans="1:29" s="153" customFormat="1" ht="12.75" customHeight="1" x14ac:dyDescent="0.2">
      <c r="A339" s="145" t="str">
        <f>IF('Peticions Aules'!A341="","",'Peticions Aules'!A341)</f>
        <v/>
      </c>
      <c r="B339" s="145" t="str">
        <f>IF('Peticions Aules'!B341="","",'Peticions Aules'!B341)</f>
        <v/>
      </c>
      <c r="C339" s="145" t="str">
        <f>IF('Peticions Aules'!C341="","",'Peticions Aules'!C341)</f>
        <v/>
      </c>
      <c r="D339" s="146" t="str">
        <f>IF('Peticions Aules'!D341="","",'Peticions Aules'!D341)</f>
        <v/>
      </c>
      <c r="E339" s="147" t="str">
        <f>IF('Peticions Aules'!E341="","",'Peticions Aules'!E341)</f>
        <v/>
      </c>
      <c r="F339" s="148" t="str">
        <f>IF('Peticions Aules'!F341="","",'Peticions Aules'!F341)</f>
        <v/>
      </c>
      <c r="G339" s="148" t="str">
        <f>IF('Peticions Aules'!G341="","",'Peticions Aules'!G341)</f>
        <v/>
      </c>
      <c r="H339" s="148" t="str">
        <f>IF('Peticions Aules'!H341="","",'Peticions Aules'!H341)</f>
        <v/>
      </c>
      <c r="I339" s="148" t="str">
        <f>IF('Peticions Aules'!I341="","",'Peticions Aules'!I341)</f>
        <v/>
      </c>
      <c r="J339" s="149" t="str">
        <f>IF('Peticions Aules'!J341="","",'Peticions Aules'!J341)</f>
        <v/>
      </c>
      <c r="K339" s="150" t="str">
        <f>IF('Peticions Aules'!K341="","",'Peticions Aules'!K341)</f>
        <v/>
      </c>
      <c r="L339" s="151" t="str">
        <f>IF('Peticions Aules'!L341="","",'Peticions Aules'!L341)</f>
        <v/>
      </c>
      <c r="M339" s="151" t="str">
        <f>IF('Peticions Aules'!M341="","",'Peticions Aules'!M341)</f>
        <v/>
      </c>
      <c r="N339" s="152" t="str">
        <f>IF('Peticions Aules'!N341="","",'Peticions Aules'!N341)</f>
        <v/>
      </c>
      <c r="O339" s="156" t="str">
        <f>IF('Peticions Aules'!O341="","",'Peticions Aules'!O341)</f>
        <v/>
      </c>
      <c r="Q339" s="160">
        <f t="shared" si="40"/>
        <v>0</v>
      </c>
      <c r="R339" s="154">
        <f xml:space="preserve"> IF(Q339="",0,Calculs!$C$35*Q339)</f>
        <v>0</v>
      </c>
      <c r="S339" s="160">
        <f t="shared" si="41"/>
        <v>0</v>
      </c>
      <c r="T339" s="153" t="str">
        <f t="shared" si="42"/>
        <v/>
      </c>
      <c r="U339" s="153" t="str">
        <f t="shared" si="43"/>
        <v/>
      </c>
      <c r="V339" s="154">
        <f xml:space="preserve">  IF(T339&lt;&gt;"",IF(E339="",0,SUMIF(Calculs!$B$2:$B$19,T339,Calculs!$C$2:$C$19)*E339),0)</f>
        <v>0</v>
      </c>
      <c r="W339" s="160">
        <f t="shared" si="44"/>
        <v>0</v>
      </c>
      <c r="X339" s="154" t="str">
        <f t="shared" ref="X339:X354" si="47">IF(AND(J339&lt;&gt;"",LEFT(J339,2)&lt;&gt;"Se"),LEFT(J339,2),"")</f>
        <v/>
      </c>
      <c r="Y339" s="154">
        <f xml:space="preserve"> IF(X339="", 0,IF(E339="",0, VLOOKUP(X339,Calculs!$B$25:$C$30,2,FALSE)*E339))</f>
        <v>0</v>
      </c>
      <c r="Z339" s="160">
        <f t="shared" si="45"/>
        <v>0</v>
      </c>
      <c r="AA339" s="154">
        <f xml:space="preserve">  IF(Z339="",0,Z339*Calculs!$C$32)</f>
        <v>0</v>
      </c>
      <c r="AC339" s="154">
        <f t="shared" si="46"/>
        <v>0</v>
      </c>
    </row>
    <row r="340" spans="1:29" s="153" customFormat="1" ht="12.75" customHeight="1" x14ac:dyDescent="0.2">
      <c r="A340" s="145" t="str">
        <f>IF('Peticions Aules'!A342="","",'Peticions Aules'!A342)</f>
        <v/>
      </c>
      <c r="B340" s="145" t="str">
        <f>IF('Peticions Aules'!B342="","",'Peticions Aules'!B342)</f>
        <v/>
      </c>
      <c r="C340" s="145" t="str">
        <f>IF('Peticions Aules'!C342="","",'Peticions Aules'!C342)</f>
        <v/>
      </c>
      <c r="D340" s="146" t="str">
        <f>IF('Peticions Aules'!D342="","",'Peticions Aules'!D342)</f>
        <v/>
      </c>
      <c r="E340" s="147" t="str">
        <f>IF('Peticions Aules'!E342="","",'Peticions Aules'!E342)</f>
        <v/>
      </c>
      <c r="F340" s="148" t="str">
        <f>IF('Peticions Aules'!F342="","",'Peticions Aules'!F342)</f>
        <v/>
      </c>
      <c r="G340" s="148" t="str">
        <f>IF('Peticions Aules'!G342="","",'Peticions Aules'!G342)</f>
        <v/>
      </c>
      <c r="H340" s="148" t="str">
        <f>IF('Peticions Aules'!H342="","",'Peticions Aules'!H342)</f>
        <v/>
      </c>
      <c r="I340" s="148" t="str">
        <f>IF('Peticions Aules'!I342="","",'Peticions Aules'!I342)</f>
        <v/>
      </c>
      <c r="J340" s="149" t="str">
        <f>IF('Peticions Aules'!J342="","",'Peticions Aules'!J342)</f>
        <v/>
      </c>
      <c r="K340" s="150" t="str">
        <f>IF('Peticions Aules'!K342="","",'Peticions Aules'!K342)</f>
        <v/>
      </c>
      <c r="L340" s="151" t="str">
        <f>IF('Peticions Aules'!L342="","",'Peticions Aules'!L342)</f>
        <v/>
      </c>
      <c r="M340" s="151" t="str">
        <f>IF('Peticions Aules'!M342="","",'Peticions Aules'!M342)</f>
        <v/>
      </c>
      <c r="N340" s="152" t="str">
        <f>IF('Peticions Aules'!N342="","",'Peticions Aules'!N342)</f>
        <v/>
      </c>
      <c r="O340" s="156" t="str">
        <f>IF('Peticions Aules'!O342="","",'Peticions Aules'!O342)</f>
        <v/>
      </c>
      <c r="Q340" s="160">
        <f t="shared" si="40"/>
        <v>0</v>
      </c>
      <c r="R340" s="154">
        <f xml:space="preserve"> IF(Q340="",0,Calculs!$C$35*Q340)</f>
        <v>0</v>
      </c>
      <c r="S340" s="160">
        <f t="shared" si="41"/>
        <v>0</v>
      </c>
      <c r="T340" s="153" t="str">
        <f t="shared" si="42"/>
        <v/>
      </c>
      <c r="U340" s="153" t="str">
        <f t="shared" si="43"/>
        <v/>
      </c>
      <c r="V340" s="154">
        <f xml:space="preserve">  IF(T340&lt;&gt;"",IF(E340="",0,SUMIF(Calculs!$B$2:$B$19,T340,Calculs!$C$2:$C$19)*E340),0)</f>
        <v>0</v>
      </c>
      <c r="W340" s="160">
        <f t="shared" si="44"/>
        <v>0</v>
      </c>
      <c r="X340" s="154" t="str">
        <f t="shared" si="47"/>
        <v/>
      </c>
      <c r="Y340" s="154">
        <f xml:space="preserve"> IF(X340="", 0,IF(E340="",0, VLOOKUP(X340,Calculs!$B$25:$C$30,2,FALSE)*E340))</f>
        <v>0</v>
      </c>
      <c r="Z340" s="160">
        <f t="shared" si="45"/>
        <v>0</v>
      </c>
      <c r="AA340" s="154">
        <f xml:space="preserve">  IF(Z340="",0,Z340*Calculs!$C$32)</f>
        <v>0</v>
      </c>
      <c r="AC340" s="154">
        <f t="shared" si="46"/>
        <v>0</v>
      </c>
    </row>
    <row r="341" spans="1:29" s="153" customFormat="1" ht="12.75" customHeight="1" x14ac:dyDescent="0.2">
      <c r="A341" s="145" t="str">
        <f>IF('Peticions Aules'!A343="","",'Peticions Aules'!A343)</f>
        <v/>
      </c>
      <c r="B341" s="145" t="str">
        <f>IF('Peticions Aules'!B343="","",'Peticions Aules'!B343)</f>
        <v/>
      </c>
      <c r="C341" s="145" t="str">
        <f>IF('Peticions Aules'!C343="","",'Peticions Aules'!C343)</f>
        <v/>
      </c>
      <c r="D341" s="146" t="str">
        <f>IF('Peticions Aules'!D343="","",'Peticions Aules'!D343)</f>
        <v/>
      </c>
      <c r="E341" s="147" t="str">
        <f>IF('Peticions Aules'!E343="","",'Peticions Aules'!E343)</f>
        <v/>
      </c>
      <c r="F341" s="148" t="str">
        <f>IF('Peticions Aules'!F343="","",'Peticions Aules'!F343)</f>
        <v/>
      </c>
      <c r="G341" s="148" t="str">
        <f>IF('Peticions Aules'!G343="","",'Peticions Aules'!G343)</f>
        <v/>
      </c>
      <c r="H341" s="148" t="str">
        <f>IF('Peticions Aules'!H343="","",'Peticions Aules'!H343)</f>
        <v/>
      </c>
      <c r="I341" s="148" t="str">
        <f>IF('Peticions Aules'!I343="","",'Peticions Aules'!I343)</f>
        <v/>
      </c>
      <c r="J341" s="149" t="str">
        <f>IF('Peticions Aules'!J343="","",'Peticions Aules'!J343)</f>
        <v/>
      </c>
      <c r="K341" s="150" t="str">
        <f>IF('Peticions Aules'!K343="","",'Peticions Aules'!K343)</f>
        <v/>
      </c>
      <c r="L341" s="151" t="str">
        <f>IF('Peticions Aules'!L343="","",'Peticions Aules'!L343)</f>
        <v/>
      </c>
      <c r="M341" s="151" t="str">
        <f>IF('Peticions Aules'!M343="","",'Peticions Aules'!M343)</f>
        <v/>
      </c>
      <c r="N341" s="152" t="str">
        <f>IF('Peticions Aules'!N343="","",'Peticions Aules'!N343)</f>
        <v/>
      </c>
      <c r="O341" s="156" t="str">
        <f>IF('Peticions Aules'!O343="","",'Peticions Aules'!O343)</f>
        <v/>
      </c>
      <c r="Q341" s="160">
        <f t="shared" si="40"/>
        <v>0</v>
      </c>
      <c r="R341" s="154">
        <f xml:space="preserve"> IF(Q341="",0,Calculs!$C$35*Q341)</f>
        <v>0</v>
      </c>
      <c r="S341" s="160">
        <f t="shared" si="41"/>
        <v>0</v>
      </c>
      <c r="T341" s="153" t="str">
        <f t="shared" si="42"/>
        <v/>
      </c>
      <c r="U341" s="153" t="str">
        <f t="shared" si="43"/>
        <v/>
      </c>
      <c r="V341" s="154">
        <f xml:space="preserve">  IF(T341&lt;&gt;"",IF(E341="",0,SUMIF(Calculs!$B$2:$B$19,T341,Calculs!$C$2:$C$19)*E341),0)</f>
        <v>0</v>
      </c>
      <c r="W341" s="160">
        <f t="shared" si="44"/>
        <v>0</v>
      </c>
      <c r="X341" s="154" t="str">
        <f t="shared" si="47"/>
        <v/>
      </c>
      <c r="Y341" s="154">
        <f xml:space="preserve"> IF(X341="", 0,IF(E341="",0, VLOOKUP(X341,Calculs!$B$25:$C$30,2,FALSE)*E341))</f>
        <v>0</v>
      </c>
      <c r="Z341" s="160">
        <f t="shared" si="45"/>
        <v>0</v>
      </c>
      <c r="AA341" s="154">
        <f xml:space="preserve">  IF(Z341="",0,Z341*Calculs!$C$32)</f>
        <v>0</v>
      </c>
      <c r="AC341" s="154">
        <f t="shared" si="46"/>
        <v>0</v>
      </c>
    </row>
    <row r="342" spans="1:29" s="153" customFormat="1" ht="12.75" customHeight="1" x14ac:dyDescent="0.2">
      <c r="A342" s="145" t="str">
        <f>IF('Peticions Aules'!A344="","",'Peticions Aules'!A344)</f>
        <v/>
      </c>
      <c r="B342" s="145" t="str">
        <f>IF('Peticions Aules'!B344="","",'Peticions Aules'!B344)</f>
        <v/>
      </c>
      <c r="C342" s="145" t="str">
        <f>IF('Peticions Aules'!C344="","",'Peticions Aules'!C344)</f>
        <v/>
      </c>
      <c r="D342" s="146" t="str">
        <f>IF('Peticions Aules'!D344="","",'Peticions Aules'!D344)</f>
        <v/>
      </c>
      <c r="E342" s="147" t="str">
        <f>IF('Peticions Aules'!E344="","",'Peticions Aules'!E344)</f>
        <v/>
      </c>
      <c r="F342" s="148" t="str">
        <f>IF('Peticions Aules'!F344="","",'Peticions Aules'!F344)</f>
        <v/>
      </c>
      <c r="G342" s="148" t="str">
        <f>IF('Peticions Aules'!G344="","",'Peticions Aules'!G344)</f>
        <v/>
      </c>
      <c r="H342" s="148" t="str">
        <f>IF('Peticions Aules'!H344="","",'Peticions Aules'!H344)</f>
        <v/>
      </c>
      <c r="I342" s="148" t="str">
        <f>IF('Peticions Aules'!I344="","",'Peticions Aules'!I344)</f>
        <v/>
      </c>
      <c r="J342" s="149" t="str">
        <f>IF('Peticions Aules'!J344="","",'Peticions Aules'!J344)</f>
        <v/>
      </c>
      <c r="K342" s="150" t="str">
        <f>IF('Peticions Aules'!K344="","",'Peticions Aules'!K344)</f>
        <v/>
      </c>
      <c r="L342" s="151" t="str">
        <f>IF('Peticions Aules'!L344="","",'Peticions Aules'!L344)</f>
        <v/>
      </c>
      <c r="M342" s="151" t="str">
        <f>IF('Peticions Aules'!M344="","",'Peticions Aules'!M344)</f>
        <v/>
      </c>
      <c r="N342" s="152" t="str">
        <f>IF('Peticions Aules'!N344="","",'Peticions Aules'!N344)</f>
        <v/>
      </c>
      <c r="O342" s="156" t="str">
        <f>IF('Peticions Aules'!O344="","",'Peticions Aules'!O344)</f>
        <v/>
      </c>
      <c r="Q342" s="160">
        <f t="shared" si="40"/>
        <v>0</v>
      </c>
      <c r="R342" s="154">
        <f xml:space="preserve"> IF(Q342="",0,Calculs!$C$35*Q342)</f>
        <v>0</v>
      </c>
      <c r="S342" s="160">
        <f t="shared" si="41"/>
        <v>0</v>
      </c>
      <c r="T342" s="153" t="str">
        <f t="shared" si="42"/>
        <v/>
      </c>
      <c r="U342" s="153" t="str">
        <f t="shared" si="43"/>
        <v/>
      </c>
      <c r="V342" s="154">
        <f xml:space="preserve">  IF(T342&lt;&gt;"",IF(E342="",0,SUMIF(Calculs!$B$2:$B$19,T342,Calculs!$C$2:$C$19)*E342),0)</f>
        <v>0</v>
      </c>
      <c r="W342" s="160">
        <f t="shared" si="44"/>
        <v>0</v>
      </c>
      <c r="X342" s="154" t="str">
        <f t="shared" si="47"/>
        <v/>
      </c>
      <c r="Y342" s="154">
        <f xml:space="preserve"> IF(X342="", 0,IF(E342="",0, VLOOKUP(X342,Calculs!$B$25:$C$30,2,FALSE)*E342))</f>
        <v>0</v>
      </c>
      <c r="Z342" s="160">
        <f t="shared" si="45"/>
        <v>0</v>
      </c>
      <c r="AA342" s="154">
        <f xml:space="preserve">  IF(Z342="",0,Z342*Calculs!$C$32)</f>
        <v>0</v>
      </c>
      <c r="AC342" s="154">
        <f t="shared" si="46"/>
        <v>0</v>
      </c>
    </row>
    <row r="343" spans="1:29" s="153" customFormat="1" ht="12.75" customHeight="1" x14ac:dyDescent="0.2">
      <c r="A343" s="145" t="str">
        <f>IF('Peticions Aules'!A345="","",'Peticions Aules'!A345)</f>
        <v/>
      </c>
      <c r="B343" s="145" t="str">
        <f>IF('Peticions Aules'!B345="","",'Peticions Aules'!B345)</f>
        <v/>
      </c>
      <c r="C343" s="145" t="str">
        <f>IF('Peticions Aules'!C345="","",'Peticions Aules'!C345)</f>
        <v/>
      </c>
      <c r="D343" s="146" t="str">
        <f>IF('Peticions Aules'!D345="","",'Peticions Aules'!D345)</f>
        <v/>
      </c>
      <c r="E343" s="147" t="str">
        <f>IF('Peticions Aules'!E345="","",'Peticions Aules'!E345)</f>
        <v/>
      </c>
      <c r="F343" s="148" t="str">
        <f>IF('Peticions Aules'!F345="","",'Peticions Aules'!F345)</f>
        <v/>
      </c>
      <c r="G343" s="148" t="str">
        <f>IF('Peticions Aules'!G345="","",'Peticions Aules'!G345)</f>
        <v/>
      </c>
      <c r="H343" s="148" t="str">
        <f>IF('Peticions Aules'!H345="","",'Peticions Aules'!H345)</f>
        <v/>
      </c>
      <c r="I343" s="148" t="str">
        <f>IF('Peticions Aules'!I345="","",'Peticions Aules'!I345)</f>
        <v/>
      </c>
      <c r="J343" s="149" t="str">
        <f>IF('Peticions Aules'!J345="","",'Peticions Aules'!J345)</f>
        <v/>
      </c>
      <c r="K343" s="150" t="str">
        <f>IF('Peticions Aules'!K345="","",'Peticions Aules'!K345)</f>
        <v/>
      </c>
      <c r="L343" s="151" t="str">
        <f>IF('Peticions Aules'!L345="","",'Peticions Aules'!L345)</f>
        <v/>
      </c>
      <c r="M343" s="151" t="str">
        <f>IF('Peticions Aules'!M345="","",'Peticions Aules'!M345)</f>
        <v/>
      </c>
      <c r="N343" s="152" t="str">
        <f>IF('Peticions Aules'!N345="","",'Peticions Aules'!N345)</f>
        <v/>
      </c>
      <c r="O343" s="156" t="str">
        <f>IF('Peticions Aules'!O345="","",'Peticions Aules'!O345)</f>
        <v/>
      </c>
      <c r="Q343" s="160">
        <f t="shared" si="40"/>
        <v>0</v>
      </c>
      <c r="R343" s="154">
        <f xml:space="preserve"> IF(Q343="",0,Calculs!$C$35*Q343)</f>
        <v>0</v>
      </c>
      <c r="S343" s="160">
        <f t="shared" si="41"/>
        <v>0</v>
      </c>
      <c r="T343" s="153" t="str">
        <f t="shared" si="42"/>
        <v/>
      </c>
      <c r="U343" s="153" t="str">
        <f t="shared" si="43"/>
        <v/>
      </c>
      <c r="V343" s="154">
        <f xml:space="preserve">  IF(T343&lt;&gt;"",IF(E343="",0,SUMIF(Calculs!$B$2:$B$19,T343,Calculs!$C$2:$C$19)*E343),0)</f>
        <v>0</v>
      </c>
      <c r="W343" s="160">
        <f t="shared" si="44"/>
        <v>0</v>
      </c>
      <c r="X343" s="154" t="str">
        <f t="shared" si="47"/>
        <v/>
      </c>
      <c r="Y343" s="154">
        <f xml:space="preserve"> IF(X343="", 0,IF(E343="",0, VLOOKUP(X343,Calculs!$B$25:$C$30,2,FALSE)*E343))</f>
        <v>0</v>
      </c>
      <c r="Z343" s="160">
        <f t="shared" si="45"/>
        <v>0</v>
      </c>
      <c r="AA343" s="154">
        <f xml:space="preserve">  IF(Z343="",0,Z343*Calculs!$C$32)</f>
        <v>0</v>
      </c>
      <c r="AC343" s="154">
        <f t="shared" si="46"/>
        <v>0</v>
      </c>
    </row>
    <row r="344" spans="1:29" s="153" customFormat="1" ht="12.75" customHeight="1" x14ac:dyDescent="0.2">
      <c r="A344" s="145" t="str">
        <f>IF('Peticions Aules'!A346="","",'Peticions Aules'!A346)</f>
        <v/>
      </c>
      <c r="B344" s="145" t="str">
        <f>IF('Peticions Aules'!B346="","",'Peticions Aules'!B346)</f>
        <v/>
      </c>
      <c r="C344" s="145" t="str">
        <f>IF('Peticions Aules'!C346="","",'Peticions Aules'!C346)</f>
        <v/>
      </c>
      <c r="D344" s="146" t="str">
        <f>IF('Peticions Aules'!D346="","",'Peticions Aules'!D346)</f>
        <v/>
      </c>
      <c r="E344" s="147" t="str">
        <f>IF('Peticions Aules'!E346="","",'Peticions Aules'!E346)</f>
        <v/>
      </c>
      <c r="F344" s="148" t="str">
        <f>IF('Peticions Aules'!F346="","",'Peticions Aules'!F346)</f>
        <v/>
      </c>
      <c r="G344" s="148" t="str">
        <f>IF('Peticions Aules'!G346="","",'Peticions Aules'!G346)</f>
        <v/>
      </c>
      <c r="H344" s="148" t="str">
        <f>IF('Peticions Aules'!H346="","",'Peticions Aules'!H346)</f>
        <v/>
      </c>
      <c r="I344" s="148" t="str">
        <f>IF('Peticions Aules'!I346="","",'Peticions Aules'!I346)</f>
        <v/>
      </c>
      <c r="J344" s="149" t="str">
        <f>IF('Peticions Aules'!J346="","",'Peticions Aules'!J346)</f>
        <v/>
      </c>
      <c r="K344" s="150" t="str">
        <f>IF('Peticions Aules'!K346="","",'Peticions Aules'!K346)</f>
        <v/>
      </c>
      <c r="L344" s="151" t="str">
        <f>IF('Peticions Aules'!L346="","",'Peticions Aules'!L346)</f>
        <v/>
      </c>
      <c r="M344" s="151" t="str">
        <f>IF('Peticions Aules'!M346="","",'Peticions Aules'!M346)</f>
        <v/>
      </c>
      <c r="N344" s="152" t="str">
        <f>IF('Peticions Aules'!N346="","",'Peticions Aules'!N346)</f>
        <v/>
      </c>
      <c r="O344" s="156" t="str">
        <f>IF('Peticions Aules'!O346="","",'Peticions Aules'!O346)</f>
        <v/>
      </c>
      <c r="Q344" s="160">
        <f t="shared" si="40"/>
        <v>0</v>
      </c>
      <c r="R344" s="154">
        <f xml:space="preserve"> IF(Q344="",0,Calculs!$C$35*Q344)</f>
        <v>0</v>
      </c>
      <c r="S344" s="160">
        <f t="shared" si="41"/>
        <v>0</v>
      </c>
      <c r="T344" s="153" t="str">
        <f t="shared" si="42"/>
        <v/>
      </c>
      <c r="U344" s="153" t="str">
        <f t="shared" si="43"/>
        <v/>
      </c>
      <c r="V344" s="154">
        <f xml:space="preserve">  IF(T344&lt;&gt;"",IF(E344="",0,SUMIF(Calculs!$B$2:$B$19,T344,Calculs!$C$2:$C$19)*E344),0)</f>
        <v>0</v>
      </c>
      <c r="W344" s="160">
        <f t="shared" si="44"/>
        <v>0</v>
      </c>
      <c r="X344" s="154" t="str">
        <f t="shared" si="47"/>
        <v/>
      </c>
      <c r="Y344" s="154">
        <f xml:space="preserve"> IF(X344="", 0,IF(E344="",0, VLOOKUP(X344,Calculs!$B$25:$C$30,2,FALSE)*E344))</f>
        <v>0</v>
      </c>
      <c r="Z344" s="160">
        <f t="shared" si="45"/>
        <v>0</v>
      </c>
      <c r="AA344" s="154">
        <f xml:space="preserve">  IF(Z344="",0,Z344*Calculs!$C$32)</f>
        <v>0</v>
      </c>
      <c r="AC344" s="154">
        <f t="shared" si="46"/>
        <v>0</v>
      </c>
    </row>
    <row r="345" spans="1:29" s="153" customFormat="1" ht="12.75" customHeight="1" x14ac:dyDescent="0.2">
      <c r="A345" s="145" t="str">
        <f>IF('Peticions Aules'!A347="","",'Peticions Aules'!A347)</f>
        <v/>
      </c>
      <c r="B345" s="145" t="str">
        <f>IF('Peticions Aules'!B347="","",'Peticions Aules'!B347)</f>
        <v/>
      </c>
      <c r="C345" s="145" t="str">
        <f>IF('Peticions Aules'!C347="","",'Peticions Aules'!C347)</f>
        <v/>
      </c>
      <c r="D345" s="146" t="str">
        <f>IF('Peticions Aules'!D347="","",'Peticions Aules'!D347)</f>
        <v/>
      </c>
      <c r="E345" s="147" t="str">
        <f>IF('Peticions Aules'!E347="","",'Peticions Aules'!E347)</f>
        <v/>
      </c>
      <c r="F345" s="148" t="str">
        <f>IF('Peticions Aules'!F347="","",'Peticions Aules'!F347)</f>
        <v/>
      </c>
      <c r="G345" s="148" t="str">
        <f>IF('Peticions Aules'!G347="","",'Peticions Aules'!G347)</f>
        <v/>
      </c>
      <c r="H345" s="148" t="str">
        <f>IF('Peticions Aules'!H347="","",'Peticions Aules'!H347)</f>
        <v/>
      </c>
      <c r="I345" s="148" t="str">
        <f>IF('Peticions Aules'!I347="","",'Peticions Aules'!I347)</f>
        <v/>
      </c>
      <c r="J345" s="149" t="str">
        <f>IF('Peticions Aules'!J347="","",'Peticions Aules'!J347)</f>
        <v/>
      </c>
      <c r="K345" s="150" t="str">
        <f>IF('Peticions Aules'!K347="","",'Peticions Aules'!K347)</f>
        <v/>
      </c>
      <c r="L345" s="151" t="str">
        <f>IF('Peticions Aules'!L347="","",'Peticions Aules'!L347)</f>
        <v/>
      </c>
      <c r="M345" s="151" t="str">
        <f>IF('Peticions Aules'!M347="","",'Peticions Aules'!M347)</f>
        <v/>
      </c>
      <c r="N345" s="152" t="str">
        <f>IF('Peticions Aules'!N347="","",'Peticions Aules'!N347)</f>
        <v/>
      </c>
      <c r="O345" s="156" t="str">
        <f>IF('Peticions Aules'!O347="","",'Peticions Aules'!O347)</f>
        <v/>
      </c>
      <c r="Q345" s="160">
        <f t="shared" si="40"/>
        <v>0</v>
      </c>
      <c r="R345" s="154">
        <f xml:space="preserve"> IF(Q345="",0,Calculs!$C$35*Q345)</f>
        <v>0</v>
      </c>
      <c r="S345" s="160">
        <f t="shared" si="41"/>
        <v>0</v>
      </c>
      <c r="T345" s="153" t="str">
        <f t="shared" si="42"/>
        <v/>
      </c>
      <c r="U345" s="153" t="str">
        <f t="shared" si="43"/>
        <v/>
      </c>
      <c r="V345" s="154">
        <f xml:space="preserve">  IF(T345&lt;&gt;"",IF(E345="",0,SUMIF(Calculs!$B$2:$B$19,T345,Calculs!$C$2:$C$19)*E345),0)</f>
        <v>0</v>
      </c>
      <c r="W345" s="160">
        <f t="shared" si="44"/>
        <v>0</v>
      </c>
      <c r="X345" s="154" t="str">
        <f t="shared" si="47"/>
        <v/>
      </c>
      <c r="Y345" s="154">
        <f xml:space="preserve"> IF(X345="", 0,IF(E345="",0, VLOOKUP(X345,Calculs!$B$25:$C$30,2,FALSE)*E345))</f>
        <v>0</v>
      </c>
      <c r="Z345" s="160">
        <f t="shared" si="45"/>
        <v>0</v>
      </c>
      <c r="AA345" s="154">
        <f xml:space="preserve">  IF(Z345="",0,Z345*Calculs!$C$32)</f>
        <v>0</v>
      </c>
      <c r="AC345" s="154">
        <f t="shared" si="46"/>
        <v>0</v>
      </c>
    </row>
    <row r="346" spans="1:29" s="153" customFormat="1" ht="12.75" customHeight="1" x14ac:dyDescent="0.2">
      <c r="A346" s="145" t="str">
        <f>IF('Peticions Aules'!A348="","",'Peticions Aules'!A348)</f>
        <v/>
      </c>
      <c r="B346" s="145" t="str">
        <f>IF('Peticions Aules'!B348="","",'Peticions Aules'!B348)</f>
        <v/>
      </c>
      <c r="C346" s="145" t="str">
        <f>IF('Peticions Aules'!C348="","",'Peticions Aules'!C348)</f>
        <v/>
      </c>
      <c r="D346" s="146" t="str">
        <f>IF('Peticions Aules'!D348="","",'Peticions Aules'!D348)</f>
        <v/>
      </c>
      <c r="E346" s="147" t="str">
        <f>IF('Peticions Aules'!E348="","",'Peticions Aules'!E348)</f>
        <v/>
      </c>
      <c r="F346" s="148" t="str">
        <f>IF('Peticions Aules'!F348="","",'Peticions Aules'!F348)</f>
        <v/>
      </c>
      <c r="G346" s="148" t="str">
        <f>IF('Peticions Aules'!G348="","",'Peticions Aules'!G348)</f>
        <v/>
      </c>
      <c r="H346" s="148" t="str">
        <f>IF('Peticions Aules'!H348="","",'Peticions Aules'!H348)</f>
        <v/>
      </c>
      <c r="I346" s="148" t="str">
        <f>IF('Peticions Aules'!I348="","",'Peticions Aules'!I348)</f>
        <v/>
      </c>
      <c r="J346" s="149" t="str">
        <f>IF('Peticions Aules'!J348="","",'Peticions Aules'!J348)</f>
        <v/>
      </c>
      <c r="K346" s="150" t="str">
        <f>IF('Peticions Aules'!K348="","",'Peticions Aules'!K348)</f>
        <v/>
      </c>
      <c r="L346" s="151" t="str">
        <f>IF('Peticions Aules'!L348="","",'Peticions Aules'!L348)</f>
        <v/>
      </c>
      <c r="M346" s="151" t="str">
        <f>IF('Peticions Aules'!M348="","",'Peticions Aules'!M348)</f>
        <v/>
      </c>
      <c r="N346" s="152" t="str">
        <f>IF('Peticions Aules'!N348="","",'Peticions Aules'!N348)</f>
        <v/>
      </c>
      <c r="O346" s="156" t="str">
        <f>IF('Peticions Aules'!O348="","",'Peticions Aules'!O348)</f>
        <v/>
      </c>
      <c r="Q346" s="160">
        <f t="shared" si="40"/>
        <v>0</v>
      </c>
      <c r="R346" s="154">
        <f xml:space="preserve"> IF(Q346="",0,Calculs!$C$35*Q346)</f>
        <v>0</v>
      </c>
      <c r="S346" s="160">
        <f t="shared" si="41"/>
        <v>0</v>
      </c>
      <c r="T346" s="153" t="str">
        <f t="shared" si="42"/>
        <v/>
      </c>
      <c r="U346" s="153" t="str">
        <f t="shared" si="43"/>
        <v/>
      </c>
      <c r="V346" s="154">
        <f xml:space="preserve">  IF(T346&lt;&gt;"",IF(E346="",0,SUMIF(Calculs!$B$2:$B$19,T346,Calculs!$C$2:$C$19)*E346),0)</f>
        <v>0</v>
      </c>
      <c r="W346" s="160">
        <f t="shared" si="44"/>
        <v>0</v>
      </c>
      <c r="X346" s="154" t="str">
        <f t="shared" si="47"/>
        <v/>
      </c>
      <c r="Y346" s="154">
        <f xml:space="preserve"> IF(X346="", 0,IF(E346="",0, VLOOKUP(X346,Calculs!$B$25:$C$30,2,FALSE)*E346))</f>
        <v>0</v>
      </c>
      <c r="Z346" s="160">
        <f t="shared" si="45"/>
        <v>0</v>
      </c>
      <c r="AA346" s="154">
        <f xml:space="preserve">  IF(Z346="",0,Z346*Calculs!$C$32)</f>
        <v>0</v>
      </c>
      <c r="AC346" s="154">
        <f t="shared" si="46"/>
        <v>0</v>
      </c>
    </row>
    <row r="347" spans="1:29" s="153" customFormat="1" ht="12.75" customHeight="1" x14ac:dyDescent="0.2">
      <c r="A347" s="145" t="str">
        <f>IF('Peticions Aules'!A349="","",'Peticions Aules'!A349)</f>
        <v/>
      </c>
      <c r="B347" s="145" t="str">
        <f>IF('Peticions Aules'!B349="","",'Peticions Aules'!B349)</f>
        <v/>
      </c>
      <c r="C347" s="145" t="str">
        <f>IF('Peticions Aules'!C349="","",'Peticions Aules'!C349)</f>
        <v/>
      </c>
      <c r="D347" s="146" t="str">
        <f>IF('Peticions Aules'!D349="","",'Peticions Aules'!D349)</f>
        <v/>
      </c>
      <c r="E347" s="147" t="str">
        <f>IF('Peticions Aules'!E349="","",'Peticions Aules'!E349)</f>
        <v/>
      </c>
      <c r="F347" s="148" t="str">
        <f>IF('Peticions Aules'!F349="","",'Peticions Aules'!F349)</f>
        <v/>
      </c>
      <c r="G347" s="148" t="str">
        <f>IF('Peticions Aules'!G349="","",'Peticions Aules'!G349)</f>
        <v/>
      </c>
      <c r="H347" s="148" t="str">
        <f>IF('Peticions Aules'!H349="","",'Peticions Aules'!H349)</f>
        <v/>
      </c>
      <c r="I347" s="148" t="str">
        <f>IF('Peticions Aules'!I349="","",'Peticions Aules'!I349)</f>
        <v/>
      </c>
      <c r="J347" s="149" t="str">
        <f>IF('Peticions Aules'!J349="","",'Peticions Aules'!J349)</f>
        <v/>
      </c>
      <c r="K347" s="150" t="str">
        <f>IF('Peticions Aules'!K349="","",'Peticions Aules'!K349)</f>
        <v/>
      </c>
      <c r="L347" s="151" t="str">
        <f>IF('Peticions Aules'!L349="","",'Peticions Aules'!L349)</f>
        <v/>
      </c>
      <c r="M347" s="151" t="str">
        <f>IF('Peticions Aules'!M349="","",'Peticions Aules'!M349)</f>
        <v/>
      </c>
      <c r="N347" s="152" t="str">
        <f>IF('Peticions Aules'!N349="","",'Peticions Aules'!N349)</f>
        <v/>
      </c>
      <c r="O347" s="156" t="str">
        <f>IF('Peticions Aules'!O349="","",'Peticions Aules'!O349)</f>
        <v/>
      </c>
      <c r="Q347" s="160">
        <f t="shared" si="40"/>
        <v>0</v>
      </c>
      <c r="R347" s="154">
        <f xml:space="preserve"> IF(Q347="",0,Calculs!$C$35*Q347)</f>
        <v>0</v>
      </c>
      <c r="S347" s="160">
        <f t="shared" si="41"/>
        <v>0</v>
      </c>
      <c r="T347" s="153" t="str">
        <f t="shared" si="42"/>
        <v/>
      </c>
      <c r="U347" s="153" t="str">
        <f t="shared" si="43"/>
        <v/>
      </c>
      <c r="V347" s="154">
        <f xml:space="preserve">  IF(T347&lt;&gt;"",IF(E347="",0,SUMIF(Calculs!$B$2:$B$19,T347,Calculs!$C$2:$C$19)*E347),0)</f>
        <v>0</v>
      </c>
      <c r="W347" s="160">
        <f t="shared" si="44"/>
        <v>0</v>
      </c>
      <c r="X347" s="154" t="str">
        <f t="shared" si="47"/>
        <v/>
      </c>
      <c r="Y347" s="154">
        <f xml:space="preserve"> IF(X347="", 0,IF(E347="",0, VLOOKUP(X347,Calculs!$B$25:$C$30,2,FALSE)*E347))</f>
        <v>0</v>
      </c>
      <c r="Z347" s="160">
        <f t="shared" si="45"/>
        <v>0</v>
      </c>
      <c r="AA347" s="154">
        <f xml:space="preserve">  IF(Z347="",0,Z347*Calculs!$C$32)</f>
        <v>0</v>
      </c>
      <c r="AC347" s="154">
        <f t="shared" si="46"/>
        <v>0</v>
      </c>
    </row>
    <row r="348" spans="1:29" s="153" customFormat="1" ht="12.75" customHeight="1" x14ac:dyDescent="0.2">
      <c r="A348" s="145" t="str">
        <f>IF('Peticions Aules'!A350="","",'Peticions Aules'!A350)</f>
        <v/>
      </c>
      <c r="B348" s="145" t="str">
        <f>IF('Peticions Aules'!B350="","",'Peticions Aules'!B350)</f>
        <v/>
      </c>
      <c r="C348" s="145" t="str">
        <f>IF('Peticions Aules'!C350="","",'Peticions Aules'!C350)</f>
        <v/>
      </c>
      <c r="D348" s="146" t="str">
        <f>IF('Peticions Aules'!D350="","",'Peticions Aules'!D350)</f>
        <v/>
      </c>
      <c r="E348" s="147" t="str">
        <f>IF('Peticions Aules'!E350="","",'Peticions Aules'!E350)</f>
        <v/>
      </c>
      <c r="F348" s="148" t="str">
        <f>IF('Peticions Aules'!F350="","",'Peticions Aules'!F350)</f>
        <v/>
      </c>
      <c r="G348" s="148" t="str">
        <f>IF('Peticions Aules'!G350="","",'Peticions Aules'!G350)</f>
        <v/>
      </c>
      <c r="H348" s="148" t="str">
        <f>IF('Peticions Aules'!H350="","",'Peticions Aules'!H350)</f>
        <v/>
      </c>
      <c r="I348" s="148" t="str">
        <f>IF('Peticions Aules'!I350="","",'Peticions Aules'!I350)</f>
        <v/>
      </c>
      <c r="J348" s="149" t="str">
        <f>IF('Peticions Aules'!J350="","",'Peticions Aules'!J350)</f>
        <v/>
      </c>
      <c r="K348" s="150" t="str">
        <f>IF('Peticions Aules'!K350="","",'Peticions Aules'!K350)</f>
        <v/>
      </c>
      <c r="L348" s="151" t="str">
        <f>IF('Peticions Aules'!L350="","",'Peticions Aules'!L350)</f>
        <v/>
      </c>
      <c r="M348" s="151" t="str">
        <f>IF('Peticions Aules'!M350="","",'Peticions Aules'!M350)</f>
        <v/>
      </c>
      <c r="N348" s="152" t="str">
        <f>IF('Peticions Aules'!N350="","",'Peticions Aules'!N350)</f>
        <v/>
      </c>
      <c r="O348" s="156" t="str">
        <f>IF('Peticions Aules'!O350="","",'Peticions Aules'!O350)</f>
        <v/>
      </c>
      <c r="Q348" s="160">
        <f t="shared" si="40"/>
        <v>0</v>
      </c>
      <c r="R348" s="154">
        <f xml:space="preserve"> IF(Q348="",0,Calculs!$C$35*Q348)</f>
        <v>0</v>
      </c>
      <c r="S348" s="160">
        <f t="shared" si="41"/>
        <v>0</v>
      </c>
      <c r="T348" s="153" t="str">
        <f t="shared" si="42"/>
        <v/>
      </c>
      <c r="U348" s="153" t="str">
        <f t="shared" si="43"/>
        <v/>
      </c>
      <c r="V348" s="154">
        <f xml:space="preserve">  IF(T348&lt;&gt;"",IF(E348="",0,SUMIF(Calculs!$B$2:$B$19,T348,Calculs!$C$2:$C$19)*E348),0)</f>
        <v>0</v>
      </c>
      <c r="W348" s="160">
        <f t="shared" si="44"/>
        <v>0</v>
      </c>
      <c r="X348" s="154" t="str">
        <f t="shared" si="47"/>
        <v/>
      </c>
      <c r="Y348" s="154">
        <f xml:space="preserve"> IF(X348="", 0,IF(E348="",0, VLOOKUP(X348,Calculs!$B$25:$C$30,2,FALSE)*E348))</f>
        <v>0</v>
      </c>
      <c r="Z348" s="160">
        <f t="shared" si="45"/>
        <v>0</v>
      </c>
      <c r="AA348" s="154">
        <f xml:space="preserve">  IF(Z348="",0,Z348*Calculs!$C$32)</f>
        <v>0</v>
      </c>
      <c r="AC348" s="154">
        <f t="shared" si="46"/>
        <v>0</v>
      </c>
    </row>
    <row r="349" spans="1:29" s="153" customFormat="1" ht="12.75" customHeight="1" x14ac:dyDescent="0.2">
      <c r="A349" s="145" t="str">
        <f>IF('Peticions Aules'!A351="","",'Peticions Aules'!A351)</f>
        <v/>
      </c>
      <c r="B349" s="145" t="str">
        <f>IF('Peticions Aules'!B351="","",'Peticions Aules'!B351)</f>
        <v/>
      </c>
      <c r="C349" s="145" t="str">
        <f>IF('Peticions Aules'!C351="","",'Peticions Aules'!C351)</f>
        <v/>
      </c>
      <c r="D349" s="146" t="str">
        <f>IF('Peticions Aules'!D351="","",'Peticions Aules'!D351)</f>
        <v/>
      </c>
      <c r="E349" s="147" t="str">
        <f>IF('Peticions Aules'!E351="","",'Peticions Aules'!E351)</f>
        <v/>
      </c>
      <c r="F349" s="148" t="str">
        <f>IF('Peticions Aules'!F351="","",'Peticions Aules'!F351)</f>
        <v/>
      </c>
      <c r="G349" s="148" t="str">
        <f>IF('Peticions Aules'!G351="","",'Peticions Aules'!G351)</f>
        <v/>
      </c>
      <c r="H349" s="148" t="str">
        <f>IF('Peticions Aules'!H351="","",'Peticions Aules'!H351)</f>
        <v/>
      </c>
      <c r="I349" s="148" t="str">
        <f>IF('Peticions Aules'!I351="","",'Peticions Aules'!I351)</f>
        <v/>
      </c>
      <c r="J349" s="149" t="str">
        <f>IF('Peticions Aules'!J351="","",'Peticions Aules'!J351)</f>
        <v/>
      </c>
      <c r="K349" s="150" t="str">
        <f>IF('Peticions Aules'!K351="","",'Peticions Aules'!K351)</f>
        <v/>
      </c>
      <c r="L349" s="151" t="str">
        <f>IF('Peticions Aules'!L351="","",'Peticions Aules'!L351)</f>
        <v/>
      </c>
      <c r="M349" s="151" t="str">
        <f>IF('Peticions Aules'!M351="","",'Peticions Aules'!M351)</f>
        <v/>
      </c>
      <c r="N349" s="152" t="str">
        <f>IF('Peticions Aules'!N351="","",'Peticions Aules'!N351)</f>
        <v/>
      </c>
      <c r="O349" s="156" t="str">
        <f>IF('Peticions Aules'!O351="","",'Peticions Aules'!O351)</f>
        <v/>
      </c>
      <c r="Q349" s="160">
        <f t="shared" si="40"/>
        <v>0</v>
      </c>
      <c r="R349" s="154">
        <f xml:space="preserve"> IF(Q349="",0,Calculs!$C$35*Q349)</f>
        <v>0</v>
      </c>
      <c r="S349" s="160">
        <f t="shared" si="41"/>
        <v>0</v>
      </c>
      <c r="T349" s="153" t="str">
        <f t="shared" si="42"/>
        <v/>
      </c>
      <c r="U349" s="153" t="str">
        <f t="shared" si="43"/>
        <v/>
      </c>
      <c r="V349" s="154">
        <f xml:space="preserve">  IF(T349&lt;&gt;"",IF(E349="",0,SUMIF(Calculs!$B$2:$B$19,T349,Calculs!$C$2:$C$19)*E349),0)</f>
        <v>0</v>
      </c>
      <c r="W349" s="160">
        <f t="shared" si="44"/>
        <v>0</v>
      </c>
      <c r="X349" s="154" t="str">
        <f t="shared" si="47"/>
        <v/>
      </c>
      <c r="Y349" s="154">
        <f xml:space="preserve"> IF(X349="", 0,IF(E349="",0, VLOOKUP(X349,Calculs!$B$25:$C$30,2,FALSE)*E349))</f>
        <v>0</v>
      </c>
      <c r="Z349" s="160">
        <f t="shared" si="45"/>
        <v>0</v>
      </c>
      <c r="AA349" s="154">
        <f xml:space="preserve">  IF(Z349="",0,Z349*Calculs!$C$32)</f>
        <v>0</v>
      </c>
      <c r="AC349" s="154">
        <f t="shared" si="46"/>
        <v>0</v>
      </c>
    </row>
    <row r="350" spans="1:29" s="153" customFormat="1" ht="12.75" customHeight="1" x14ac:dyDescent="0.2">
      <c r="A350" s="145" t="str">
        <f>IF('Peticions Aules'!A352="","",'Peticions Aules'!A352)</f>
        <v/>
      </c>
      <c r="B350" s="145" t="str">
        <f>IF('Peticions Aules'!B352="","",'Peticions Aules'!B352)</f>
        <v/>
      </c>
      <c r="C350" s="145" t="str">
        <f>IF('Peticions Aules'!C352="","",'Peticions Aules'!C352)</f>
        <v/>
      </c>
      <c r="D350" s="146" t="str">
        <f>IF('Peticions Aules'!D352="","",'Peticions Aules'!D352)</f>
        <v/>
      </c>
      <c r="E350" s="147" t="str">
        <f>IF('Peticions Aules'!E352="","",'Peticions Aules'!E352)</f>
        <v/>
      </c>
      <c r="F350" s="148" t="str">
        <f>IF('Peticions Aules'!F352="","",'Peticions Aules'!F352)</f>
        <v/>
      </c>
      <c r="G350" s="148" t="str">
        <f>IF('Peticions Aules'!G352="","",'Peticions Aules'!G352)</f>
        <v/>
      </c>
      <c r="H350" s="148" t="str">
        <f>IF('Peticions Aules'!H352="","",'Peticions Aules'!H352)</f>
        <v/>
      </c>
      <c r="I350" s="148" t="str">
        <f>IF('Peticions Aules'!I352="","",'Peticions Aules'!I352)</f>
        <v/>
      </c>
      <c r="J350" s="149" t="str">
        <f>IF('Peticions Aules'!J352="","",'Peticions Aules'!J352)</f>
        <v/>
      </c>
      <c r="K350" s="150" t="str">
        <f>IF('Peticions Aules'!K352="","",'Peticions Aules'!K352)</f>
        <v/>
      </c>
      <c r="L350" s="151" t="str">
        <f>IF('Peticions Aules'!L352="","",'Peticions Aules'!L352)</f>
        <v/>
      </c>
      <c r="M350" s="151" t="str">
        <f>IF('Peticions Aules'!M352="","",'Peticions Aules'!M352)</f>
        <v/>
      </c>
      <c r="N350" s="152" t="str">
        <f>IF('Peticions Aules'!N352="","",'Peticions Aules'!N352)</f>
        <v/>
      </c>
      <c r="O350" s="156" t="str">
        <f>IF('Peticions Aules'!O352="","",'Peticions Aules'!O352)</f>
        <v/>
      </c>
      <c r="Q350" s="160">
        <f t="shared" si="40"/>
        <v>0</v>
      </c>
      <c r="R350" s="154">
        <f xml:space="preserve"> IF(Q350="",0,Calculs!$C$35*Q350)</f>
        <v>0</v>
      </c>
      <c r="S350" s="160">
        <f t="shared" si="41"/>
        <v>0</v>
      </c>
      <c r="T350" s="153" t="str">
        <f t="shared" si="42"/>
        <v/>
      </c>
      <c r="U350" s="153" t="str">
        <f t="shared" si="43"/>
        <v/>
      </c>
      <c r="V350" s="154">
        <f xml:space="preserve">  IF(T350&lt;&gt;"",IF(E350="",0,SUMIF(Calculs!$B$2:$B$19,T350,Calculs!$C$2:$C$19)*E350),0)</f>
        <v>0</v>
      </c>
      <c r="W350" s="160">
        <f t="shared" si="44"/>
        <v>0</v>
      </c>
      <c r="X350" s="154" t="str">
        <f t="shared" si="47"/>
        <v/>
      </c>
      <c r="Y350" s="154">
        <f xml:space="preserve"> IF(X350="", 0,IF(E350="",0, VLOOKUP(X350,Calculs!$B$25:$C$30,2,FALSE)*E350))</f>
        <v>0</v>
      </c>
      <c r="Z350" s="160">
        <f t="shared" si="45"/>
        <v>0</v>
      </c>
      <c r="AA350" s="154">
        <f xml:space="preserve">  IF(Z350="",0,Z350*Calculs!$C$32)</f>
        <v>0</v>
      </c>
      <c r="AC350" s="154">
        <f t="shared" si="46"/>
        <v>0</v>
      </c>
    </row>
    <row r="351" spans="1:29" s="153" customFormat="1" ht="12.75" customHeight="1" x14ac:dyDescent="0.2">
      <c r="A351" s="145" t="str">
        <f>IF('Peticions Aules'!A353="","",'Peticions Aules'!A353)</f>
        <v/>
      </c>
      <c r="B351" s="145" t="str">
        <f>IF('Peticions Aules'!B353="","",'Peticions Aules'!B353)</f>
        <v/>
      </c>
      <c r="C351" s="145" t="str">
        <f>IF('Peticions Aules'!C353="","",'Peticions Aules'!C353)</f>
        <v/>
      </c>
      <c r="D351" s="146" t="str">
        <f>IF('Peticions Aules'!D353="","",'Peticions Aules'!D353)</f>
        <v/>
      </c>
      <c r="E351" s="147" t="str">
        <f>IF('Peticions Aules'!E353="","",'Peticions Aules'!E353)</f>
        <v/>
      </c>
      <c r="F351" s="148" t="str">
        <f>IF('Peticions Aules'!F353="","",'Peticions Aules'!F353)</f>
        <v/>
      </c>
      <c r="G351" s="148" t="str">
        <f>IF('Peticions Aules'!G353="","",'Peticions Aules'!G353)</f>
        <v/>
      </c>
      <c r="H351" s="148" t="str">
        <f>IF('Peticions Aules'!H353="","",'Peticions Aules'!H353)</f>
        <v/>
      </c>
      <c r="I351" s="148" t="str">
        <f>IF('Peticions Aules'!I353="","",'Peticions Aules'!I353)</f>
        <v/>
      </c>
      <c r="J351" s="149" t="str">
        <f>IF('Peticions Aules'!J353="","",'Peticions Aules'!J353)</f>
        <v/>
      </c>
      <c r="K351" s="150" t="str">
        <f>IF('Peticions Aules'!K353="","",'Peticions Aules'!K353)</f>
        <v/>
      </c>
      <c r="L351" s="151" t="str">
        <f>IF('Peticions Aules'!L353="","",'Peticions Aules'!L353)</f>
        <v/>
      </c>
      <c r="M351" s="151" t="str">
        <f>IF('Peticions Aules'!M353="","",'Peticions Aules'!M353)</f>
        <v/>
      </c>
      <c r="N351" s="152" t="str">
        <f>IF('Peticions Aules'!N353="","",'Peticions Aules'!N353)</f>
        <v/>
      </c>
      <c r="O351" s="156" t="str">
        <f>IF('Peticions Aules'!O353="","",'Peticions Aules'!O353)</f>
        <v/>
      </c>
      <c r="Q351" s="160">
        <f t="shared" si="40"/>
        <v>0</v>
      </c>
      <c r="R351" s="154">
        <f xml:space="preserve"> IF(Q351="",0,Calculs!$C$35*Q351)</f>
        <v>0</v>
      </c>
      <c r="S351" s="160">
        <f t="shared" si="41"/>
        <v>0</v>
      </c>
      <c r="T351" s="153" t="str">
        <f t="shared" si="42"/>
        <v/>
      </c>
      <c r="U351" s="153" t="str">
        <f t="shared" si="43"/>
        <v/>
      </c>
      <c r="V351" s="154">
        <f xml:space="preserve">  IF(T351&lt;&gt;"",IF(E351="",0,SUMIF(Calculs!$B$2:$B$19,T351,Calculs!$C$2:$C$19)*E351),0)</f>
        <v>0</v>
      </c>
      <c r="W351" s="160">
        <f t="shared" si="44"/>
        <v>0</v>
      </c>
      <c r="X351" s="154" t="str">
        <f t="shared" si="47"/>
        <v/>
      </c>
      <c r="Y351" s="154">
        <f xml:space="preserve"> IF(X351="", 0,IF(E351="",0, VLOOKUP(X351,Calculs!$B$25:$C$30,2,FALSE)*E351))</f>
        <v>0</v>
      </c>
      <c r="Z351" s="160">
        <f t="shared" si="45"/>
        <v>0</v>
      </c>
      <c r="AA351" s="154">
        <f xml:space="preserve">  IF(Z351="",0,Z351*Calculs!$C$32)</f>
        <v>0</v>
      </c>
      <c r="AC351" s="154">
        <f t="shared" si="46"/>
        <v>0</v>
      </c>
    </row>
    <row r="352" spans="1:29" s="153" customFormat="1" ht="12.75" customHeight="1" x14ac:dyDescent="0.2">
      <c r="A352" s="145" t="str">
        <f>IF('Peticions Aules'!A354="","",'Peticions Aules'!A354)</f>
        <v/>
      </c>
      <c r="B352" s="145" t="str">
        <f>IF('Peticions Aules'!B354="","",'Peticions Aules'!B354)</f>
        <v/>
      </c>
      <c r="C352" s="145" t="str">
        <f>IF('Peticions Aules'!C354="","",'Peticions Aules'!C354)</f>
        <v/>
      </c>
      <c r="D352" s="146" t="str">
        <f>IF('Peticions Aules'!D354="","",'Peticions Aules'!D354)</f>
        <v/>
      </c>
      <c r="E352" s="147" t="str">
        <f>IF('Peticions Aules'!E354="","",'Peticions Aules'!E354)</f>
        <v/>
      </c>
      <c r="F352" s="148" t="str">
        <f>IF('Peticions Aules'!F354="","",'Peticions Aules'!F354)</f>
        <v/>
      </c>
      <c r="G352" s="148" t="str">
        <f>IF('Peticions Aules'!G354="","",'Peticions Aules'!G354)</f>
        <v/>
      </c>
      <c r="H352" s="148" t="str">
        <f>IF('Peticions Aules'!H354="","",'Peticions Aules'!H354)</f>
        <v/>
      </c>
      <c r="I352" s="148" t="str">
        <f>IF('Peticions Aules'!I354="","",'Peticions Aules'!I354)</f>
        <v/>
      </c>
      <c r="J352" s="149" t="str">
        <f>IF('Peticions Aules'!J354="","",'Peticions Aules'!J354)</f>
        <v/>
      </c>
      <c r="K352" s="150" t="str">
        <f>IF('Peticions Aules'!K354="","",'Peticions Aules'!K354)</f>
        <v/>
      </c>
      <c r="L352" s="151" t="str">
        <f>IF('Peticions Aules'!L354="","",'Peticions Aules'!L354)</f>
        <v/>
      </c>
      <c r="M352" s="151" t="str">
        <f>IF('Peticions Aules'!M354="","",'Peticions Aules'!M354)</f>
        <v/>
      </c>
      <c r="N352" s="152" t="str">
        <f>IF('Peticions Aules'!N354="","",'Peticions Aules'!N354)</f>
        <v/>
      </c>
      <c r="O352" s="156" t="str">
        <f>IF('Peticions Aules'!O354="","",'Peticions Aules'!O354)</f>
        <v/>
      </c>
      <c r="Q352" s="160">
        <f t="shared" si="40"/>
        <v>0</v>
      </c>
      <c r="R352" s="154">
        <f xml:space="preserve"> IF(Q352="",0,Calculs!$C$35*Q352)</f>
        <v>0</v>
      </c>
      <c r="S352" s="160">
        <f t="shared" si="41"/>
        <v>0</v>
      </c>
      <c r="T352" s="153" t="str">
        <f t="shared" si="42"/>
        <v/>
      </c>
      <c r="U352" s="153" t="str">
        <f t="shared" si="43"/>
        <v/>
      </c>
      <c r="V352" s="154">
        <f xml:space="preserve">  IF(T352&lt;&gt;"",IF(E352="",0,SUMIF(Calculs!$B$2:$B$19,T352,Calculs!$C$2:$C$19)*E352),0)</f>
        <v>0</v>
      </c>
      <c r="W352" s="160">
        <f t="shared" si="44"/>
        <v>0</v>
      </c>
      <c r="X352" s="154" t="str">
        <f t="shared" si="47"/>
        <v/>
      </c>
      <c r="Y352" s="154">
        <f xml:space="preserve"> IF(X352="", 0,IF(E352="",0, VLOOKUP(X352,Calculs!$B$25:$C$30,2,FALSE)*E352))</f>
        <v>0</v>
      </c>
      <c r="Z352" s="160">
        <f t="shared" si="45"/>
        <v>0</v>
      </c>
      <c r="AA352" s="154">
        <f xml:space="preserve">  IF(Z352="",0,Z352*Calculs!$C$32)</f>
        <v>0</v>
      </c>
      <c r="AC352" s="154">
        <f t="shared" si="46"/>
        <v>0</v>
      </c>
    </row>
    <row r="353" spans="1:29" s="153" customFormat="1" ht="12.75" customHeight="1" x14ac:dyDescent="0.2">
      <c r="A353" s="145" t="str">
        <f>IF('Peticions Aules'!A355="","",'Peticions Aules'!A355)</f>
        <v/>
      </c>
      <c r="B353" s="145" t="str">
        <f>IF('Peticions Aules'!B355="","",'Peticions Aules'!B355)</f>
        <v/>
      </c>
      <c r="C353" s="145" t="str">
        <f>IF('Peticions Aules'!C355="","",'Peticions Aules'!C355)</f>
        <v/>
      </c>
      <c r="D353" s="146" t="str">
        <f>IF('Peticions Aules'!D355="","",'Peticions Aules'!D355)</f>
        <v/>
      </c>
      <c r="E353" s="147" t="str">
        <f>IF('Peticions Aules'!E355="","",'Peticions Aules'!E355)</f>
        <v/>
      </c>
      <c r="F353" s="148" t="str">
        <f>IF('Peticions Aules'!F355="","",'Peticions Aules'!F355)</f>
        <v/>
      </c>
      <c r="G353" s="148" t="str">
        <f>IF('Peticions Aules'!G355="","",'Peticions Aules'!G355)</f>
        <v/>
      </c>
      <c r="H353" s="148" t="str">
        <f>IF('Peticions Aules'!H355="","",'Peticions Aules'!H355)</f>
        <v/>
      </c>
      <c r="I353" s="148" t="str">
        <f>IF('Peticions Aules'!I355="","",'Peticions Aules'!I355)</f>
        <v/>
      </c>
      <c r="J353" s="149" t="str">
        <f>IF('Peticions Aules'!J355="","",'Peticions Aules'!J355)</f>
        <v/>
      </c>
      <c r="K353" s="150" t="str">
        <f>IF('Peticions Aules'!K355="","",'Peticions Aules'!K355)</f>
        <v/>
      </c>
      <c r="L353" s="151" t="str">
        <f>IF('Peticions Aules'!L355="","",'Peticions Aules'!L355)</f>
        <v/>
      </c>
      <c r="M353" s="151" t="str">
        <f>IF('Peticions Aules'!M355="","",'Peticions Aules'!M355)</f>
        <v/>
      </c>
      <c r="N353" s="152" t="str">
        <f>IF('Peticions Aules'!N355="","",'Peticions Aules'!N355)</f>
        <v/>
      </c>
      <c r="O353" s="156" t="str">
        <f>IF('Peticions Aules'!O355="","",'Peticions Aules'!O355)</f>
        <v/>
      </c>
      <c r="Q353" s="160">
        <f t="shared" si="40"/>
        <v>0</v>
      </c>
      <c r="R353" s="154">
        <f xml:space="preserve"> IF(Q353="",0,Calculs!$C$35*Q353)</f>
        <v>0</v>
      </c>
      <c r="S353" s="160">
        <f t="shared" si="41"/>
        <v>0</v>
      </c>
      <c r="T353" s="153" t="str">
        <f t="shared" si="42"/>
        <v/>
      </c>
      <c r="U353" s="153" t="str">
        <f t="shared" si="43"/>
        <v/>
      </c>
      <c r="V353" s="154">
        <f xml:space="preserve">  IF(T353&lt;&gt;"",IF(E353="",0,SUMIF(Calculs!$B$2:$B$19,T353,Calculs!$C$2:$C$19)*E353),0)</f>
        <v>0</v>
      </c>
      <c r="W353" s="160">
        <f t="shared" si="44"/>
        <v>0</v>
      </c>
      <c r="X353" s="154" t="str">
        <f t="shared" si="47"/>
        <v/>
      </c>
      <c r="Y353" s="154">
        <f xml:space="preserve"> IF(X353="", 0,IF(E353="",0, VLOOKUP(X353,Calculs!$B$25:$C$30,2,FALSE)*E353))</f>
        <v>0</v>
      </c>
      <c r="Z353" s="160">
        <f t="shared" si="45"/>
        <v>0</v>
      </c>
      <c r="AA353" s="154">
        <f xml:space="preserve">  IF(Z353="",0,Z353*Calculs!$C$32)</f>
        <v>0</v>
      </c>
      <c r="AC353" s="154">
        <f t="shared" si="46"/>
        <v>0</v>
      </c>
    </row>
    <row r="354" spans="1:29" s="153" customFormat="1" ht="12.75" customHeight="1" x14ac:dyDescent="0.2">
      <c r="A354" s="145" t="str">
        <f>IF('Peticions Aules'!A356="","",'Peticions Aules'!A356)</f>
        <v/>
      </c>
      <c r="B354" s="145" t="str">
        <f>IF('Peticions Aules'!B356="","",'Peticions Aules'!B356)</f>
        <v/>
      </c>
      <c r="C354" s="145" t="str">
        <f>IF('Peticions Aules'!C356="","",'Peticions Aules'!C356)</f>
        <v/>
      </c>
      <c r="D354" s="146" t="str">
        <f>IF('Peticions Aules'!D356="","",'Peticions Aules'!D356)</f>
        <v/>
      </c>
      <c r="E354" s="147" t="str">
        <f>IF('Peticions Aules'!E356="","",'Peticions Aules'!E356)</f>
        <v/>
      </c>
      <c r="F354" s="148" t="str">
        <f>IF('Peticions Aules'!F356="","",'Peticions Aules'!F356)</f>
        <v/>
      </c>
      <c r="G354" s="148" t="str">
        <f>IF('Peticions Aules'!G356="","",'Peticions Aules'!G356)</f>
        <v/>
      </c>
      <c r="H354" s="148" t="str">
        <f>IF('Peticions Aules'!H356="","",'Peticions Aules'!H356)</f>
        <v/>
      </c>
      <c r="I354" s="148" t="str">
        <f>IF('Peticions Aules'!I356="","",'Peticions Aules'!I356)</f>
        <v/>
      </c>
      <c r="J354" s="149" t="str">
        <f>IF('Peticions Aules'!J356="","",'Peticions Aules'!J356)</f>
        <v/>
      </c>
      <c r="K354" s="150" t="str">
        <f>IF('Peticions Aules'!K356="","",'Peticions Aules'!K356)</f>
        <v/>
      </c>
      <c r="L354" s="151" t="str">
        <f>IF('Peticions Aules'!L356="","",'Peticions Aules'!L356)</f>
        <v/>
      </c>
      <c r="M354" s="151" t="str">
        <f>IF('Peticions Aules'!M356="","",'Peticions Aules'!M356)</f>
        <v/>
      </c>
      <c r="N354" s="152" t="str">
        <f>IF('Peticions Aules'!N356="","",'Peticions Aules'!N356)</f>
        <v/>
      </c>
      <c r="O354" s="156" t="str">
        <f>IF('Peticions Aules'!O356="","",'Peticions Aules'!O356)</f>
        <v/>
      </c>
      <c r="Q354" s="160">
        <f t="shared" si="40"/>
        <v>0</v>
      </c>
      <c r="R354" s="154">
        <f xml:space="preserve"> IF(Q354="",0,Calculs!$C$35*Q354)</f>
        <v>0</v>
      </c>
      <c r="S354" s="160">
        <f t="shared" si="41"/>
        <v>0</v>
      </c>
      <c r="T354" s="153" t="str">
        <f t="shared" si="42"/>
        <v/>
      </c>
      <c r="U354" s="153" t="str">
        <f t="shared" si="43"/>
        <v/>
      </c>
      <c r="V354" s="154">
        <f xml:space="preserve">  IF(T354&lt;&gt;"",IF(E354="",0,SUMIF(Calculs!$B$2:$B$19,T354,Calculs!$C$2:$C$19)*E354),0)</f>
        <v>0</v>
      </c>
      <c r="W354" s="160">
        <f t="shared" si="44"/>
        <v>0</v>
      </c>
      <c r="X354" s="154" t="str">
        <f t="shared" si="47"/>
        <v/>
      </c>
      <c r="Y354" s="154">
        <f xml:space="preserve"> IF(X354="", 0,IF(E354="",0, VLOOKUP(X354,Calculs!$B$25:$C$30,2,FALSE)*E354))</f>
        <v>0</v>
      </c>
      <c r="Z354" s="160">
        <f t="shared" si="45"/>
        <v>0</v>
      </c>
      <c r="AA354" s="154">
        <f xml:space="preserve">  IF(Z354="",0,Z354*Calculs!$C$32)</f>
        <v>0</v>
      </c>
      <c r="AC354" s="154">
        <f t="shared" si="46"/>
        <v>0</v>
      </c>
    </row>
    <row r="355" spans="1:29" s="153" customFormat="1" ht="12.75" customHeight="1" x14ac:dyDescent="0.2">
      <c r="A355" s="145" t="str">
        <f>IF('Peticions Aules'!A357="","",'Peticions Aules'!A357)</f>
        <v/>
      </c>
      <c r="B355" s="145" t="str">
        <f>IF('Peticions Aules'!B357="","",'Peticions Aules'!B357)</f>
        <v/>
      </c>
      <c r="C355" s="145" t="str">
        <f>IF('Peticions Aules'!C357="","",'Peticions Aules'!C357)</f>
        <v/>
      </c>
      <c r="D355" s="146" t="str">
        <f>IF('Peticions Aules'!D357="","",'Peticions Aules'!D357)</f>
        <v/>
      </c>
      <c r="E355" s="147" t="str">
        <f>IF('Peticions Aules'!E357="","",'Peticions Aules'!E357)</f>
        <v/>
      </c>
      <c r="F355" s="148" t="str">
        <f>IF('Peticions Aules'!F357="","",'Peticions Aules'!F357)</f>
        <v/>
      </c>
      <c r="G355" s="148" t="str">
        <f>IF('Peticions Aules'!G357="","",'Peticions Aules'!G357)</f>
        <v/>
      </c>
      <c r="H355" s="148" t="str">
        <f>IF('Peticions Aules'!H357="","",'Peticions Aules'!H357)</f>
        <v/>
      </c>
      <c r="I355" s="148" t="str">
        <f>IF('Peticions Aules'!I357="","",'Peticions Aules'!I357)</f>
        <v/>
      </c>
      <c r="J355" s="149" t="str">
        <f>IF('Peticions Aules'!J357="","",'Peticions Aules'!J357)</f>
        <v/>
      </c>
      <c r="K355" s="150" t="str">
        <f>IF('Peticions Aules'!K357="","",'Peticions Aules'!K357)</f>
        <v/>
      </c>
      <c r="L355" s="151" t="str">
        <f>IF('Peticions Aules'!L357="","",'Peticions Aules'!L357)</f>
        <v/>
      </c>
      <c r="M355" s="151" t="str">
        <f>IF('Peticions Aules'!M357="","",'Peticions Aules'!M357)</f>
        <v/>
      </c>
      <c r="N355" s="152" t="str">
        <f>IF('Peticions Aules'!N357="","",'Peticions Aules'!N357)</f>
        <v/>
      </c>
      <c r="O355" s="156" t="str">
        <f>IF('Peticions Aules'!O357="","",'Peticions Aules'!O357)</f>
        <v/>
      </c>
      <c r="Q355" s="160">
        <f t="shared" si="40"/>
        <v>0</v>
      </c>
      <c r="R355" s="154">
        <f xml:space="preserve"> IF(Q355="",0,Calculs!$C$35*Q355)</f>
        <v>0</v>
      </c>
      <c r="S355" s="160">
        <f t="shared" si="41"/>
        <v>0</v>
      </c>
      <c r="T355" s="153" t="str">
        <f t="shared" si="42"/>
        <v/>
      </c>
      <c r="U355" s="153" t="str">
        <f t="shared" si="43"/>
        <v/>
      </c>
      <c r="V355" s="154">
        <f xml:space="preserve">  IF(T355&lt;&gt;"",IF(E355="",0,SUMIF(Calculs!$B$2:$B$19,T355,Calculs!$C$2:$C$19)*E355),0)</f>
        <v>0</v>
      </c>
      <c r="W355" s="160">
        <f t="shared" si="44"/>
        <v>0</v>
      </c>
      <c r="X355" s="154" t="str">
        <f t="shared" ref="X355:X400" si="48">IF(J355&lt;&gt;"",LEFT(J355,2),"")</f>
        <v/>
      </c>
      <c r="Y355" s="154">
        <f xml:space="preserve"> IF(X355="", 0,IF(E355="",0, VLOOKUP(X355,Calculs!$B$25:$C$30,2,FALSE)*E355))</f>
        <v>0</v>
      </c>
      <c r="Z355" s="160">
        <f t="shared" si="45"/>
        <v>0</v>
      </c>
      <c r="AA355" s="154">
        <f xml:space="preserve">  IF(Z355="",0,Z355*Calculs!$C$32)</f>
        <v>0</v>
      </c>
      <c r="AC355" s="154">
        <f t="shared" si="46"/>
        <v>0</v>
      </c>
    </row>
    <row r="356" spans="1:29" s="153" customFormat="1" ht="12.75" customHeight="1" x14ac:dyDescent="0.2">
      <c r="A356" s="145" t="str">
        <f>IF('Peticions Aules'!A358="","",'Peticions Aules'!A358)</f>
        <v/>
      </c>
      <c r="B356" s="145" t="str">
        <f>IF('Peticions Aules'!B358="","",'Peticions Aules'!B358)</f>
        <v/>
      </c>
      <c r="C356" s="145" t="str">
        <f>IF('Peticions Aules'!C358="","",'Peticions Aules'!C358)</f>
        <v/>
      </c>
      <c r="D356" s="146" t="str">
        <f>IF('Peticions Aules'!D358="","",'Peticions Aules'!D358)</f>
        <v/>
      </c>
      <c r="E356" s="147" t="str">
        <f>IF('Peticions Aules'!E358="","",'Peticions Aules'!E358)</f>
        <v/>
      </c>
      <c r="F356" s="148" t="str">
        <f>IF('Peticions Aules'!F358="","",'Peticions Aules'!F358)</f>
        <v/>
      </c>
      <c r="G356" s="148" t="str">
        <f>IF('Peticions Aules'!G358="","",'Peticions Aules'!G358)</f>
        <v/>
      </c>
      <c r="H356" s="148" t="str">
        <f>IF('Peticions Aules'!H358="","",'Peticions Aules'!H358)</f>
        <v/>
      </c>
      <c r="I356" s="148" t="str">
        <f>IF('Peticions Aules'!I358="","",'Peticions Aules'!I358)</f>
        <v/>
      </c>
      <c r="J356" s="149" t="str">
        <f>IF('Peticions Aules'!J358="","",'Peticions Aules'!J358)</f>
        <v/>
      </c>
      <c r="K356" s="150" t="str">
        <f>IF('Peticions Aules'!K358="","",'Peticions Aules'!K358)</f>
        <v/>
      </c>
      <c r="L356" s="151" t="str">
        <f>IF('Peticions Aules'!L358="","",'Peticions Aules'!L358)</f>
        <v/>
      </c>
      <c r="M356" s="151" t="str">
        <f>IF('Peticions Aules'!M358="","",'Peticions Aules'!M358)</f>
        <v/>
      </c>
      <c r="N356" s="152" t="str">
        <f>IF('Peticions Aules'!N358="","",'Peticions Aules'!N358)</f>
        <v/>
      </c>
      <c r="O356" s="156" t="str">
        <f>IF('Peticions Aules'!O358="","",'Peticions Aules'!O358)</f>
        <v/>
      </c>
      <c r="Q356" s="160">
        <f t="shared" si="40"/>
        <v>0</v>
      </c>
      <c r="R356" s="154">
        <f xml:space="preserve"> IF(Q356="",0,Calculs!$C$35*Q356)</f>
        <v>0</v>
      </c>
      <c r="S356" s="160">
        <f t="shared" si="41"/>
        <v>0</v>
      </c>
      <c r="T356" s="153" t="str">
        <f t="shared" si="42"/>
        <v/>
      </c>
      <c r="U356" s="153" t="str">
        <f t="shared" si="43"/>
        <v/>
      </c>
      <c r="V356" s="154">
        <f xml:space="preserve">  IF(T356&lt;&gt;"",IF(E356="",0,SUMIF(Calculs!$B$2:$B$19,T356,Calculs!$C$2:$C$19)*E356),0)</f>
        <v>0</v>
      </c>
      <c r="W356" s="160">
        <f t="shared" si="44"/>
        <v>0</v>
      </c>
      <c r="X356" s="154" t="str">
        <f t="shared" si="48"/>
        <v/>
      </c>
      <c r="Y356" s="154">
        <f xml:space="preserve"> IF(X356="", 0,IF(E356="",0, VLOOKUP(X356,Calculs!$B$25:$C$30,2,FALSE)*E356))</f>
        <v>0</v>
      </c>
      <c r="Z356" s="160">
        <f t="shared" si="45"/>
        <v>0</v>
      </c>
      <c r="AA356" s="154">
        <f xml:space="preserve">  IF(Z356="",0,Z356*Calculs!$C$32)</f>
        <v>0</v>
      </c>
      <c r="AC356" s="154">
        <f t="shared" si="46"/>
        <v>0</v>
      </c>
    </row>
    <row r="357" spans="1:29" s="153" customFormat="1" ht="12.75" customHeight="1" x14ac:dyDescent="0.2">
      <c r="A357" s="145" t="str">
        <f>IF('Peticions Aules'!A359="","",'Peticions Aules'!A359)</f>
        <v/>
      </c>
      <c r="B357" s="145" t="str">
        <f>IF('Peticions Aules'!B359="","",'Peticions Aules'!B359)</f>
        <v/>
      </c>
      <c r="C357" s="145" t="str">
        <f>IF('Peticions Aules'!C359="","",'Peticions Aules'!C359)</f>
        <v/>
      </c>
      <c r="D357" s="146" t="str">
        <f>IF('Peticions Aules'!D359="","",'Peticions Aules'!D359)</f>
        <v/>
      </c>
      <c r="E357" s="147" t="str">
        <f>IF('Peticions Aules'!E359="","",'Peticions Aules'!E359)</f>
        <v/>
      </c>
      <c r="F357" s="148" t="str">
        <f>IF('Peticions Aules'!F359="","",'Peticions Aules'!F359)</f>
        <v/>
      </c>
      <c r="G357" s="148" t="str">
        <f>IF('Peticions Aules'!G359="","",'Peticions Aules'!G359)</f>
        <v/>
      </c>
      <c r="H357" s="148" t="str">
        <f>IF('Peticions Aules'!H359="","",'Peticions Aules'!H359)</f>
        <v/>
      </c>
      <c r="I357" s="148" t="str">
        <f>IF('Peticions Aules'!I359="","",'Peticions Aules'!I359)</f>
        <v/>
      </c>
      <c r="J357" s="149" t="str">
        <f>IF('Peticions Aules'!J359="","",'Peticions Aules'!J359)</f>
        <v/>
      </c>
      <c r="K357" s="150" t="str">
        <f>IF('Peticions Aules'!K359="","",'Peticions Aules'!K359)</f>
        <v/>
      </c>
      <c r="L357" s="151" t="str">
        <f>IF('Peticions Aules'!L359="","",'Peticions Aules'!L359)</f>
        <v/>
      </c>
      <c r="M357" s="151" t="str">
        <f>IF('Peticions Aules'!M359="","",'Peticions Aules'!M359)</f>
        <v/>
      </c>
      <c r="N357" s="152" t="str">
        <f>IF('Peticions Aules'!N359="","",'Peticions Aules'!N359)</f>
        <v/>
      </c>
      <c r="O357" s="156" t="str">
        <f>IF('Peticions Aules'!O359="","",'Peticions Aules'!O359)</f>
        <v/>
      </c>
      <c r="Q357" s="160">
        <f t="shared" si="40"/>
        <v>0</v>
      </c>
      <c r="R357" s="154">
        <f xml:space="preserve"> IF(Q357="",0,Calculs!$C$35*Q357)</f>
        <v>0</v>
      </c>
      <c r="S357" s="160">
        <f t="shared" si="41"/>
        <v>0</v>
      </c>
      <c r="T357" s="153" t="str">
        <f t="shared" si="42"/>
        <v/>
      </c>
      <c r="U357" s="153" t="str">
        <f t="shared" si="43"/>
        <v/>
      </c>
      <c r="V357" s="154">
        <f xml:space="preserve">  IF(T357&lt;&gt;"",IF(E357="",0,SUMIF(Calculs!$B$2:$B$19,T357,Calculs!$C$2:$C$19)*E357),0)</f>
        <v>0</v>
      </c>
      <c r="W357" s="160">
        <f t="shared" si="44"/>
        <v>0</v>
      </c>
      <c r="X357" s="154" t="str">
        <f t="shared" si="48"/>
        <v/>
      </c>
      <c r="Y357" s="154">
        <f xml:space="preserve"> IF(X357="", 0,IF(E357="",0, VLOOKUP(X357,Calculs!$B$25:$C$30,2,FALSE)*E357))</f>
        <v>0</v>
      </c>
      <c r="Z357" s="160">
        <f t="shared" si="45"/>
        <v>0</v>
      </c>
      <c r="AA357" s="154">
        <f xml:space="preserve">  IF(Z357="",0,Z357*Calculs!$C$32)</f>
        <v>0</v>
      </c>
      <c r="AC357" s="154">
        <f t="shared" si="46"/>
        <v>0</v>
      </c>
    </row>
    <row r="358" spans="1:29" s="153" customFormat="1" ht="12.75" customHeight="1" x14ac:dyDescent="0.2">
      <c r="A358" s="145" t="str">
        <f>IF('Peticions Aules'!A360="","",'Peticions Aules'!A360)</f>
        <v/>
      </c>
      <c r="B358" s="145" t="str">
        <f>IF('Peticions Aules'!B360="","",'Peticions Aules'!B360)</f>
        <v/>
      </c>
      <c r="C358" s="145" t="str">
        <f>IF('Peticions Aules'!C360="","",'Peticions Aules'!C360)</f>
        <v/>
      </c>
      <c r="D358" s="146" t="str">
        <f>IF('Peticions Aules'!D360="","",'Peticions Aules'!D360)</f>
        <v/>
      </c>
      <c r="E358" s="147" t="str">
        <f>IF('Peticions Aules'!E360="","",'Peticions Aules'!E360)</f>
        <v/>
      </c>
      <c r="F358" s="148" t="str">
        <f>IF('Peticions Aules'!F360="","",'Peticions Aules'!F360)</f>
        <v/>
      </c>
      <c r="G358" s="148" t="str">
        <f>IF('Peticions Aules'!G360="","",'Peticions Aules'!G360)</f>
        <v/>
      </c>
      <c r="H358" s="148" t="str">
        <f>IF('Peticions Aules'!H360="","",'Peticions Aules'!H360)</f>
        <v/>
      </c>
      <c r="I358" s="148" t="str">
        <f>IF('Peticions Aules'!I360="","",'Peticions Aules'!I360)</f>
        <v/>
      </c>
      <c r="J358" s="149" t="str">
        <f>IF('Peticions Aules'!J360="","",'Peticions Aules'!J360)</f>
        <v/>
      </c>
      <c r="K358" s="150" t="str">
        <f>IF('Peticions Aules'!K360="","",'Peticions Aules'!K360)</f>
        <v/>
      </c>
      <c r="L358" s="151" t="str">
        <f>IF('Peticions Aules'!L360="","",'Peticions Aules'!L360)</f>
        <v/>
      </c>
      <c r="M358" s="151" t="str">
        <f>IF('Peticions Aules'!M360="","",'Peticions Aules'!M360)</f>
        <v/>
      </c>
      <c r="N358" s="152" t="str">
        <f>IF('Peticions Aules'!N360="","",'Peticions Aules'!N360)</f>
        <v/>
      </c>
      <c r="O358" s="156" t="str">
        <f>IF('Peticions Aules'!O360="","",'Peticions Aules'!O360)</f>
        <v/>
      </c>
      <c r="Q358" s="160">
        <f t="shared" si="40"/>
        <v>0</v>
      </c>
      <c r="R358" s="154">
        <f xml:space="preserve"> IF(Q358="",0,Calculs!$C$35*Q358)</f>
        <v>0</v>
      </c>
      <c r="S358" s="160">
        <f t="shared" si="41"/>
        <v>0</v>
      </c>
      <c r="T358" s="153" t="str">
        <f t="shared" si="42"/>
        <v/>
      </c>
      <c r="U358" s="153" t="str">
        <f t="shared" si="43"/>
        <v/>
      </c>
      <c r="V358" s="154">
        <f xml:space="preserve">  IF(T358&lt;&gt;"",IF(E358="",0,SUMIF(Calculs!$B$2:$B$19,T358,Calculs!$C$2:$C$19)*E358),0)</f>
        <v>0</v>
      </c>
      <c r="W358" s="160">
        <f t="shared" si="44"/>
        <v>0</v>
      </c>
      <c r="X358" s="154" t="str">
        <f t="shared" si="48"/>
        <v/>
      </c>
      <c r="Y358" s="154">
        <f xml:space="preserve"> IF(X358="", 0,IF(E358="",0, VLOOKUP(X358,Calculs!$B$25:$C$30,2,FALSE)*E358))</f>
        <v>0</v>
      </c>
      <c r="Z358" s="160">
        <f t="shared" si="45"/>
        <v>0</v>
      </c>
      <c r="AA358" s="154">
        <f xml:space="preserve">  IF(Z358="",0,Z358*Calculs!$C$32)</f>
        <v>0</v>
      </c>
      <c r="AC358" s="154">
        <f t="shared" si="46"/>
        <v>0</v>
      </c>
    </row>
    <row r="359" spans="1:29" s="153" customFormat="1" ht="12.75" customHeight="1" x14ac:dyDescent="0.2">
      <c r="A359" s="145" t="str">
        <f>IF('Peticions Aules'!A361="","",'Peticions Aules'!A361)</f>
        <v/>
      </c>
      <c r="B359" s="145" t="str">
        <f>IF('Peticions Aules'!B361="","",'Peticions Aules'!B361)</f>
        <v/>
      </c>
      <c r="C359" s="145" t="str">
        <f>IF('Peticions Aules'!C361="","",'Peticions Aules'!C361)</f>
        <v/>
      </c>
      <c r="D359" s="146" t="str">
        <f>IF('Peticions Aules'!D361="","",'Peticions Aules'!D361)</f>
        <v/>
      </c>
      <c r="E359" s="147" t="str">
        <f>IF('Peticions Aules'!E361="","",'Peticions Aules'!E361)</f>
        <v/>
      </c>
      <c r="F359" s="148" t="str">
        <f>IF('Peticions Aules'!F361="","",'Peticions Aules'!F361)</f>
        <v/>
      </c>
      <c r="G359" s="148" t="str">
        <f>IF('Peticions Aules'!G361="","",'Peticions Aules'!G361)</f>
        <v/>
      </c>
      <c r="H359" s="148" t="str">
        <f>IF('Peticions Aules'!H361="","",'Peticions Aules'!H361)</f>
        <v/>
      </c>
      <c r="I359" s="148" t="str">
        <f>IF('Peticions Aules'!I361="","",'Peticions Aules'!I361)</f>
        <v/>
      </c>
      <c r="J359" s="149" t="str">
        <f>IF('Peticions Aules'!J361="","",'Peticions Aules'!J361)</f>
        <v/>
      </c>
      <c r="K359" s="150" t="str">
        <f>IF('Peticions Aules'!K361="","",'Peticions Aules'!K361)</f>
        <v/>
      </c>
      <c r="L359" s="151" t="str">
        <f>IF('Peticions Aules'!L361="","",'Peticions Aules'!L361)</f>
        <v/>
      </c>
      <c r="M359" s="151" t="str">
        <f>IF('Peticions Aules'!M361="","",'Peticions Aules'!M361)</f>
        <v/>
      </c>
      <c r="N359" s="152" t="str">
        <f>IF('Peticions Aules'!N361="","",'Peticions Aules'!N361)</f>
        <v/>
      </c>
      <c r="O359" s="156" t="str">
        <f>IF('Peticions Aules'!O361="","",'Peticions Aules'!O361)</f>
        <v/>
      </c>
      <c r="Q359" s="160">
        <f t="shared" si="40"/>
        <v>0</v>
      </c>
      <c r="R359" s="154">
        <f xml:space="preserve"> IF(Q359="",0,Calculs!$C$35*Q359)</f>
        <v>0</v>
      </c>
      <c r="S359" s="160">
        <f t="shared" si="41"/>
        <v>0</v>
      </c>
      <c r="T359" s="153" t="str">
        <f t="shared" si="42"/>
        <v/>
      </c>
      <c r="U359" s="153" t="str">
        <f t="shared" si="43"/>
        <v/>
      </c>
      <c r="V359" s="154">
        <f xml:space="preserve">  IF(T359&lt;&gt;"",IF(E359="",0,SUMIF(Calculs!$B$2:$B$19,T359,Calculs!$C$2:$C$19)*E359),0)</f>
        <v>0</v>
      </c>
      <c r="W359" s="160">
        <f t="shared" si="44"/>
        <v>0</v>
      </c>
      <c r="X359" s="154" t="str">
        <f t="shared" si="48"/>
        <v/>
      </c>
      <c r="Y359" s="154">
        <f xml:space="preserve"> IF(X359="", 0,IF(E359="",0, VLOOKUP(X359,Calculs!$B$25:$C$30,2,FALSE)*E359))</f>
        <v>0</v>
      </c>
      <c r="Z359" s="160">
        <f t="shared" si="45"/>
        <v>0</v>
      </c>
      <c r="AA359" s="154">
        <f xml:space="preserve">  IF(Z359="",0,Z359*Calculs!$C$32)</f>
        <v>0</v>
      </c>
      <c r="AC359" s="154">
        <f t="shared" si="46"/>
        <v>0</v>
      </c>
    </row>
    <row r="360" spans="1:29" s="153" customFormat="1" ht="12.75" customHeight="1" x14ac:dyDescent="0.2">
      <c r="A360" s="145" t="str">
        <f>IF('Peticions Aules'!A362="","",'Peticions Aules'!A362)</f>
        <v/>
      </c>
      <c r="B360" s="145" t="str">
        <f>IF('Peticions Aules'!B362="","",'Peticions Aules'!B362)</f>
        <v/>
      </c>
      <c r="C360" s="145" t="str">
        <f>IF('Peticions Aules'!C362="","",'Peticions Aules'!C362)</f>
        <v/>
      </c>
      <c r="D360" s="146" t="str">
        <f>IF('Peticions Aules'!D362="","",'Peticions Aules'!D362)</f>
        <v/>
      </c>
      <c r="E360" s="147" t="str">
        <f>IF('Peticions Aules'!E362="","",'Peticions Aules'!E362)</f>
        <v/>
      </c>
      <c r="F360" s="148" t="str">
        <f>IF('Peticions Aules'!F362="","",'Peticions Aules'!F362)</f>
        <v/>
      </c>
      <c r="G360" s="148" t="str">
        <f>IF('Peticions Aules'!G362="","",'Peticions Aules'!G362)</f>
        <v/>
      </c>
      <c r="H360" s="148" t="str">
        <f>IF('Peticions Aules'!H362="","",'Peticions Aules'!H362)</f>
        <v/>
      </c>
      <c r="I360" s="148" t="str">
        <f>IF('Peticions Aules'!I362="","",'Peticions Aules'!I362)</f>
        <v/>
      </c>
      <c r="J360" s="149" t="str">
        <f>IF('Peticions Aules'!J362="","",'Peticions Aules'!J362)</f>
        <v/>
      </c>
      <c r="K360" s="150" t="str">
        <f>IF('Peticions Aules'!K362="","",'Peticions Aules'!K362)</f>
        <v/>
      </c>
      <c r="L360" s="151" t="str">
        <f>IF('Peticions Aules'!L362="","",'Peticions Aules'!L362)</f>
        <v/>
      </c>
      <c r="M360" s="151" t="str">
        <f>IF('Peticions Aules'!M362="","",'Peticions Aules'!M362)</f>
        <v/>
      </c>
      <c r="N360" s="152" t="str">
        <f>IF('Peticions Aules'!N362="","",'Peticions Aules'!N362)</f>
        <v/>
      </c>
      <c r="O360" s="156" t="str">
        <f>IF('Peticions Aules'!O362="","",'Peticions Aules'!O362)</f>
        <v/>
      </c>
      <c r="Q360" s="160">
        <f t="shared" si="40"/>
        <v>0</v>
      </c>
      <c r="R360" s="154">
        <f xml:space="preserve"> IF(Q360="",0,Calculs!$C$35*Q360)</f>
        <v>0</v>
      </c>
      <c r="S360" s="160">
        <f t="shared" si="41"/>
        <v>0</v>
      </c>
      <c r="T360" s="153" t="str">
        <f t="shared" si="42"/>
        <v/>
      </c>
      <c r="U360" s="153" t="str">
        <f t="shared" si="43"/>
        <v/>
      </c>
      <c r="V360" s="154">
        <f xml:space="preserve">  IF(T360&lt;&gt;"",IF(E360="",0,SUMIF(Calculs!$B$2:$B$19,T360,Calculs!$C$2:$C$19)*E360),0)</f>
        <v>0</v>
      </c>
      <c r="W360" s="160">
        <f t="shared" si="44"/>
        <v>0</v>
      </c>
      <c r="X360" s="154" t="str">
        <f t="shared" si="48"/>
        <v/>
      </c>
      <c r="Y360" s="154">
        <f xml:space="preserve"> IF(X360="", 0,IF(E360="",0, VLOOKUP(X360,Calculs!$B$25:$C$30,2,FALSE)*E360))</f>
        <v>0</v>
      </c>
      <c r="Z360" s="160">
        <f t="shared" si="45"/>
        <v>0</v>
      </c>
      <c r="AA360" s="154">
        <f xml:space="preserve">  IF(Z360="",0,Z360*Calculs!$C$32)</f>
        <v>0</v>
      </c>
      <c r="AC360" s="154">
        <f t="shared" si="46"/>
        <v>0</v>
      </c>
    </row>
    <row r="361" spans="1:29" s="153" customFormat="1" ht="12.75" customHeight="1" x14ac:dyDescent="0.2">
      <c r="A361" s="145" t="str">
        <f>IF('Peticions Aules'!A363="","",'Peticions Aules'!A363)</f>
        <v/>
      </c>
      <c r="B361" s="145" t="str">
        <f>IF('Peticions Aules'!B363="","",'Peticions Aules'!B363)</f>
        <v/>
      </c>
      <c r="C361" s="145" t="str">
        <f>IF('Peticions Aules'!C363="","",'Peticions Aules'!C363)</f>
        <v/>
      </c>
      <c r="D361" s="146" t="str">
        <f>IF('Peticions Aules'!D363="","",'Peticions Aules'!D363)</f>
        <v/>
      </c>
      <c r="E361" s="147" t="str">
        <f>IF('Peticions Aules'!E363="","",'Peticions Aules'!E363)</f>
        <v/>
      </c>
      <c r="F361" s="148" t="str">
        <f>IF('Peticions Aules'!F363="","",'Peticions Aules'!F363)</f>
        <v/>
      </c>
      <c r="G361" s="148" t="str">
        <f>IF('Peticions Aules'!G363="","",'Peticions Aules'!G363)</f>
        <v/>
      </c>
      <c r="H361" s="148" t="str">
        <f>IF('Peticions Aules'!H363="","",'Peticions Aules'!H363)</f>
        <v/>
      </c>
      <c r="I361" s="148" t="str">
        <f>IF('Peticions Aules'!I363="","",'Peticions Aules'!I363)</f>
        <v/>
      </c>
      <c r="J361" s="149" t="str">
        <f>IF('Peticions Aules'!J363="","",'Peticions Aules'!J363)</f>
        <v/>
      </c>
      <c r="K361" s="150" t="str">
        <f>IF('Peticions Aules'!K363="","",'Peticions Aules'!K363)</f>
        <v/>
      </c>
      <c r="L361" s="151" t="str">
        <f>IF('Peticions Aules'!L363="","",'Peticions Aules'!L363)</f>
        <v/>
      </c>
      <c r="M361" s="151" t="str">
        <f>IF('Peticions Aules'!M363="","",'Peticions Aules'!M363)</f>
        <v/>
      </c>
      <c r="N361" s="152" t="str">
        <f>IF('Peticions Aules'!N363="","",'Peticions Aules'!N363)</f>
        <v/>
      </c>
      <c r="O361" s="156" t="str">
        <f>IF('Peticions Aules'!O363="","",'Peticions Aules'!O363)</f>
        <v/>
      </c>
      <c r="Q361" s="160">
        <f t="shared" si="40"/>
        <v>0</v>
      </c>
      <c r="R361" s="154">
        <f xml:space="preserve"> IF(Q361="",0,Calculs!$C$35*Q361)</f>
        <v>0</v>
      </c>
      <c r="S361" s="160">
        <f t="shared" si="41"/>
        <v>0</v>
      </c>
      <c r="T361" s="153" t="str">
        <f t="shared" si="42"/>
        <v/>
      </c>
      <c r="U361" s="153" t="str">
        <f t="shared" si="43"/>
        <v/>
      </c>
      <c r="V361" s="154">
        <f xml:space="preserve">  IF(T361&lt;&gt;"",IF(E361="",0,SUMIF(Calculs!$B$2:$B$19,T361,Calculs!$C$2:$C$19)*E361),0)</f>
        <v>0</v>
      </c>
      <c r="W361" s="160">
        <f t="shared" si="44"/>
        <v>0</v>
      </c>
      <c r="X361" s="154" t="str">
        <f t="shared" si="48"/>
        <v/>
      </c>
      <c r="Y361" s="154">
        <f xml:space="preserve"> IF(X361="", 0,IF(E361="",0, VLOOKUP(X361,Calculs!$B$25:$C$30,2,FALSE)*E361))</f>
        <v>0</v>
      </c>
      <c r="Z361" s="160">
        <f t="shared" si="45"/>
        <v>0</v>
      </c>
      <c r="AA361" s="154">
        <f xml:space="preserve">  IF(Z361="",0,Z361*Calculs!$C$32)</f>
        <v>0</v>
      </c>
      <c r="AC361" s="154">
        <f t="shared" si="46"/>
        <v>0</v>
      </c>
    </row>
    <row r="362" spans="1:29" s="153" customFormat="1" ht="12.75" customHeight="1" x14ac:dyDescent="0.2">
      <c r="A362" s="145" t="str">
        <f>IF('Peticions Aules'!A364="","",'Peticions Aules'!A364)</f>
        <v/>
      </c>
      <c r="B362" s="145" t="str">
        <f>IF('Peticions Aules'!B364="","",'Peticions Aules'!B364)</f>
        <v/>
      </c>
      <c r="C362" s="145" t="str">
        <f>IF('Peticions Aules'!C364="","",'Peticions Aules'!C364)</f>
        <v/>
      </c>
      <c r="D362" s="146" t="str">
        <f>IF('Peticions Aules'!D364="","",'Peticions Aules'!D364)</f>
        <v/>
      </c>
      <c r="E362" s="147" t="str">
        <f>IF('Peticions Aules'!E364="","",'Peticions Aules'!E364)</f>
        <v/>
      </c>
      <c r="F362" s="148" t="str">
        <f>IF('Peticions Aules'!F364="","",'Peticions Aules'!F364)</f>
        <v/>
      </c>
      <c r="G362" s="148" t="str">
        <f>IF('Peticions Aules'!G364="","",'Peticions Aules'!G364)</f>
        <v/>
      </c>
      <c r="H362" s="148" t="str">
        <f>IF('Peticions Aules'!H364="","",'Peticions Aules'!H364)</f>
        <v/>
      </c>
      <c r="I362" s="148" t="str">
        <f>IF('Peticions Aules'!I364="","",'Peticions Aules'!I364)</f>
        <v/>
      </c>
      <c r="J362" s="149" t="str">
        <f>IF('Peticions Aules'!J364="","",'Peticions Aules'!J364)</f>
        <v/>
      </c>
      <c r="K362" s="150" t="str">
        <f>IF('Peticions Aules'!K364="","",'Peticions Aules'!K364)</f>
        <v/>
      </c>
      <c r="L362" s="151" t="str">
        <f>IF('Peticions Aules'!L364="","",'Peticions Aules'!L364)</f>
        <v/>
      </c>
      <c r="M362" s="151" t="str">
        <f>IF('Peticions Aules'!M364="","",'Peticions Aules'!M364)</f>
        <v/>
      </c>
      <c r="N362" s="152" t="str">
        <f>IF('Peticions Aules'!N364="","",'Peticions Aules'!N364)</f>
        <v/>
      </c>
      <c r="O362" s="156" t="str">
        <f>IF('Peticions Aules'!O364="","",'Peticions Aules'!O364)</f>
        <v/>
      </c>
      <c r="Q362" s="160">
        <f t="shared" si="40"/>
        <v>0</v>
      </c>
      <c r="R362" s="154">
        <f xml:space="preserve"> IF(Q362="",0,Calculs!$C$35*Q362)</f>
        <v>0</v>
      </c>
      <c r="S362" s="160">
        <f t="shared" si="41"/>
        <v>0</v>
      </c>
      <c r="T362" s="153" t="str">
        <f t="shared" si="42"/>
        <v/>
      </c>
      <c r="U362" s="153" t="str">
        <f t="shared" si="43"/>
        <v/>
      </c>
      <c r="V362" s="154">
        <f xml:space="preserve">  IF(T362&lt;&gt;"",IF(E362="",0,SUMIF(Calculs!$B$2:$B$19,T362,Calculs!$C$2:$C$19)*E362),0)</f>
        <v>0</v>
      </c>
      <c r="W362" s="160">
        <f t="shared" si="44"/>
        <v>0</v>
      </c>
      <c r="X362" s="154" t="str">
        <f t="shared" si="48"/>
        <v/>
      </c>
      <c r="Y362" s="154">
        <f xml:space="preserve"> IF(X362="", 0,IF(E362="",0, VLOOKUP(X362,Calculs!$B$25:$C$30,2,FALSE)*E362))</f>
        <v>0</v>
      </c>
      <c r="Z362" s="160">
        <f t="shared" si="45"/>
        <v>0</v>
      </c>
      <c r="AA362" s="154">
        <f xml:space="preserve">  IF(Z362="",0,Z362*Calculs!$C$32)</f>
        <v>0</v>
      </c>
      <c r="AC362" s="154">
        <f t="shared" si="46"/>
        <v>0</v>
      </c>
    </row>
    <row r="363" spans="1:29" s="153" customFormat="1" ht="12.75" customHeight="1" x14ac:dyDescent="0.2">
      <c r="A363" s="145" t="str">
        <f>IF('Peticions Aules'!A365="","",'Peticions Aules'!A365)</f>
        <v/>
      </c>
      <c r="B363" s="145" t="str">
        <f>IF('Peticions Aules'!B365="","",'Peticions Aules'!B365)</f>
        <v/>
      </c>
      <c r="C363" s="145" t="str">
        <f>IF('Peticions Aules'!C365="","",'Peticions Aules'!C365)</f>
        <v/>
      </c>
      <c r="D363" s="146" t="str">
        <f>IF('Peticions Aules'!D365="","",'Peticions Aules'!D365)</f>
        <v/>
      </c>
      <c r="E363" s="147" t="str">
        <f>IF('Peticions Aules'!E365="","",'Peticions Aules'!E365)</f>
        <v/>
      </c>
      <c r="F363" s="148" t="str">
        <f>IF('Peticions Aules'!F365="","",'Peticions Aules'!F365)</f>
        <v/>
      </c>
      <c r="G363" s="148" t="str">
        <f>IF('Peticions Aules'!G365="","",'Peticions Aules'!G365)</f>
        <v/>
      </c>
      <c r="H363" s="148" t="str">
        <f>IF('Peticions Aules'!H365="","",'Peticions Aules'!H365)</f>
        <v/>
      </c>
      <c r="I363" s="148" t="str">
        <f>IF('Peticions Aules'!I365="","",'Peticions Aules'!I365)</f>
        <v/>
      </c>
      <c r="J363" s="149" t="str">
        <f>IF('Peticions Aules'!J365="","",'Peticions Aules'!J365)</f>
        <v/>
      </c>
      <c r="K363" s="150" t="str">
        <f>IF('Peticions Aules'!K365="","",'Peticions Aules'!K365)</f>
        <v/>
      </c>
      <c r="L363" s="151" t="str">
        <f>IF('Peticions Aules'!L365="","",'Peticions Aules'!L365)</f>
        <v/>
      </c>
      <c r="M363" s="151" t="str">
        <f>IF('Peticions Aules'!M365="","",'Peticions Aules'!M365)</f>
        <v/>
      </c>
      <c r="N363" s="152" t="str">
        <f>IF('Peticions Aules'!N365="","",'Peticions Aules'!N365)</f>
        <v/>
      </c>
      <c r="O363" s="156" t="str">
        <f>IF('Peticions Aules'!O365="","",'Peticions Aules'!O365)</f>
        <v/>
      </c>
      <c r="Q363" s="160">
        <f t="shared" si="40"/>
        <v>0</v>
      </c>
      <c r="R363" s="154">
        <f xml:space="preserve"> IF(Q363="",0,Calculs!$C$35*Q363)</f>
        <v>0</v>
      </c>
      <c r="S363" s="160">
        <f t="shared" si="41"/>
        <v>0</v>
      </c>
      <c r="T363" s="153" t="str">
        <f t="shared" si="42"/>
        <v/>
      </c>
      <c r="U363" s="153" t="str">
        <f t="shared" si="43"/>
        <v/>
      </c>
      <c r="V363" s="154">
        <f xml:space="preserve">  IF(T363&lt;&gt;"",IF(E363="",0,SUMIF(Calculs!$B$2:$B$19,T363,Calculs!$C$2:$C$19)*E363),0)</f>
        <v>0</v>
      </c>
      <c r="W363" s="160">
        <f t="shared" si="44"/>
        <v>0</v>
      </c>
      <c r="X363" s="154" t="str">
        <f t="shared" si="48"/>
        <v/>
      </c>
      <c r="Y363" s="154">
        <f xml:space="preserve"> IF(X363="", 0,IF(E363="",0, VLOOKUP(X363,Calculs!$B$25:$C$30,2,FALSE)*E363))</f>
        <v>0</v>
      </c>
      <c r="Z363" s="160">
        <f t="shared" si="45"/>
        <v>0</v>
      </c>
      <c r="AA363" s="154">
        <f xml:space="preserve">  IF(Z363="",0,Z363*Calculs!$C$32)</f>
        <v>0</v>
      </c>
      <c r="AC363" s="154">
        <f t="shared" si="46"/>
        <v>0</v>
      </c>
    </row>
    <row r="364" spans="1:29" s="153" customFormat="1" ht="12.75" customHeight="1" x14ac:dyDescent="0.2">
      <c r="A364" s="145" t="str">
        <f>IF('Peticions Aules'!A366="","",'Peticions Aules'!A366)</f>
        <v/>
      </c>
      <c r="B364" s="145" t="str">
        <f>IF('Peticions Aules'!B366="","",'Peticions Aules'!B366)</f>
        <v/>
      </c>
      <c r="C364" s="145" t="str">
        <f>IF('Peticions Aules'!C366="","",'Peticions Aules'!C366)</f>
        <v/>
      </c>
      <c r="D364" s="146" t="str">
        <f>IF('Peticions Aules'!D366="","",'Peticions Aules'!D366)</f>
        <v/>
      </c>
      <c r="E364" s="147" t="str">
        <f>IF('Peticions Aules'!E366="","",'Peticions Aules'!E366)</f>
        <v/>
      </c>
      <c r="F364" s="148" t="str">
        <f>IF('Peticions Aules'!F366="","",'Peticions Aules'!F366)</f>
        <v/>
      </c>
      <c r="G364" s="148" t="str">
        <f>IF('Peticions Aules'!G366="","",'Peticions Aules'!G366)</f>
        <v/>
      </c>
      <c r="H364" s="148" t="str">
        <f>IF('Peticions Aules'!H366="","",'Peticions Aules'!H366)</f>
        <v/>
      </c>
      <c r="I364" s="148" t="str">
        <f>IF('Peticions Aules'!I366="","",'Peticions Aules'!I366)</f>
        <v/>
      </c>
      <c r="J364" s="149" t="str">
        <f>IF('Peticions Aules'!J366="","",'Peticions Aules'!J366)</f>
        <v/>
      </c>
      <c r="K364" s="150" t="str">
        <f>IF('Peticions Aules'!K366="","",'Peticions Aules'!K366)</f>
        <v/>
      </c>
      <c r="L364" s="151" t="str">
        <f>IF('Peticions Aules'!L366="","",'Peticions Aules'!L366)</f>
        <v/>
      </c>
      <c r="M364" s="151" t="str">
        <f>IF('Peticions Aules'!M366="","",'Peticions Aules'!M366)</f>
        <v/>
      </c>
      <c r="N364" s="152" t="str">
        <f>IF('Peticions Aules'!N366="","",'Peticions Aules'!N366)</f>
        <v/>
      </c>
      <c r="O364" s="156" t="str">
        <f>IF('Peticions Aules'!O366="","",'Peticions Aules'!O366)</f>
        <v/>
      </c>
      <c r="Q364" s="160">
        <f t="shared" si="40"/>
        <v>0</v>
      </c>
      <c r="R364" s="154">
        <f xml:space="preserve"> IF(Q364="",0,Calculs!$C$35*Q364)</f>
        <v>0</v>
      </c>
      <c r="S364" s="160">
        <f t="shared" si="41"/>
        <v>0</v>
      </c>
      <c r="T364" s="153" t="str">
        <f t="shared" si="42"/>
        <v/>
      </c>
      <c r="U364" s="153" t="str">
        <f t="shared" si="43"/>
        <v/>
      </c>
      <c r="V364" s="154">
        <f xml:space="preserve">  IF(T364&lt;&gt;"",IF(E364="",0,SUMIF(Calculs!$B$2:$B$19,T364,Calculs!$C$2:$C$19)*E364),0)</f>
        <v>0</v>
      </c>
      <c r="W364" s="160">
        <f t="shared" si="44"/>
        <v>0</v>
      </c>
      <c r="X364" s="154" t="str">
        <f t="shared" si="48"/>
        <v/>
      </c>
      <c r="Y364" s="154">
        <f xml:space="preserve"> IF(X364="", 0,IF(E364="",0, VLOOKUP(X364,Calculs!$B$25:$C$30,2,FALSE)*E364))</f>
        <v>0</v>
      </c>
      <c r="Z364" s="160">
        <f t="shared" si="45"/>
        <v>0</v>
      </c>
      <c r="AA364" s="154">
        <f xml:space="preserve">  IF(Z364="",0,Z364*Calculs!$C$32)</f>
        <v>0</v>
      </c>
      <c r="AC364" s="154">
        <f t="shared" si="46"/>
        <v>0</v>
      </c>
    </row>
    <row r="365" spans="1:29" s="153" customFormat="1" ht="12.75" customHeight="1" x14ac:dyDescent="0.2">
      <c r="A365" s="145" t="str">
        <f>IF('Peticions Aules'!A367="","",'Peticions Aules'!A367)</f>
        <v/>
      </c>
      <c r="B365" s="145" t="str">
        <f>IF('Peticions Aules'!B367="","",'Peticions Aules'!B367)</f>
        <v/>
      </c>
      <c r="C365" s="145" t="str">
        <f>IF('Peticions Aules'!C367="","",'Peticions Aules'!C367)</f>
        <v/>
      </c>
      <c r="D365" s="146" t="str">
        <f>IF('Peticions Aules'!D367="","",'Peticions Aules'!D367)</f>
        <v/>
      </c>
      <c r="E365" s="147" t="str">
        <f>IF('Peticions Aules'!E367="","",'Peticions Aules'!E367)</f>
        <v/>
      </c>
      <c r="F365" s="148" t="str">
        <f>IF('Peticions Aules'!F367="","",'Peticions Aules'!F367)</f>
        <v/>
      </c>
      <c r="G365" s="148" t="str">
        <f>IF('Peticions Aules'!G367="","",'Peticions Aules'!G367)</f>
        <v/>
      </c>
      <c r="H365" s="148" t="str">
        <f>IF('Peticions Aules'!H367="","",'Peticions Aules'!H367)</f>
        <v/>
      </c>
      <c r="I365" s="148" t="str">
        <f>IF('Peticions Aules'!I367="","",'Peticions Aules'!I367)</f>
        <v/>
      </c>
      <c r="J365" s="149" t="str">
        <f>IF('Peticions Aules'!J367="","",'Peticions Aules'!J367)</f>
        <v/>
      </c>
      <c r="K365" s="150" t="str">
        <f>IF('Peticions Aules'!K367="","",'Peticions Aules'!K367)</f>
        <v/>
      </c>
      <c r="L365" s="151" t="str">
        <f>IF('Peticions Aules'!L367="","",'Peticions Aules'!L367)</f>
        <v/>
      </c>
      <c r="M365" s="151" t="str">
        <f>IF('Peticions Aules'!M367="","",'Peticions Aules'!M367)</f>
        <v/>
      </c>
      <c r="N365" s="152" t="str">
        <f>IF('Peticions Aules'!N367="","",'Peticions Aules'!N367)</f>
        <v/>
      </c>
      <c r="O365" s="156" t="str">
        <f>IF('Peticions Aules'!O367="","",'Peticions Aules'!O367)</f>
        <v/>
      </c>
      <c r="Q365" s="160">
        <f t="shared" si="40"/>
        <v>0</v>
      </c>
      <c r="R365" s="154">
        <f xml:space="preserve"> IF(Q365="",0,Calculs!$C$35*Q365)</f>
        <v>0</v>
      </c>
      <c r="S365" s="160">
        <f t="shared" si="41"/>
        <v>0</v>
      </c>
      <c r="T365" s="153" t="str">
        <f t="shared" si="42"/>
        <v/>
      </c>
      <c r="U365" s="153" t="str">
        <f t="shared" si="43"/>
        <v/>
      </c>
      <c r="V365" s="154">
        <f xml:space="preserve">  IF(T365&lt;&gt;"",IF(E365="",0,SUMIF(Calculs!$B$2:$B$19,T365,Calculs!$C$2:$C$19)*E365),0)</f>
        <v>0</v>
      </c>
      <c r="W365" s="160">
        <f t="shared" si="44"/>
        <v>0</v>
      </c>
      <c r="X365" s="154" t="str">
        <f t="shared" si="48"/>
        <v/>
      </c>
      <c r="Y365" s="154">
        <f xml:space="preserve"> IF(X365="", 0,IF(E365="",0, VLOOKUP(X365,Calculs!$B$25:$C$30,2,FALSE)*E365))</f>
        <v>0</v>
      </c>
      <c r="Z365" s="160">
        <f t="shared" si="45"/>
        <v>0</v>
      </c>
      <c r="AA365" s="154">
        <f xml:space="preserve">  IF(Z365="",0,Z365*Calculs!$C$32)</f>
        <v>0</v>
      </c>
      <c r="AC365" s="154">
        <f t="shared" si="46"/>
        <v>0</v>
      </c>
    </row>
    <row r="366" spans="1:29" s="153" customFormat="1" ht="12.75" customHeight="1" x14ac:dyDescent="0.2">
      <c r="A366" s="145" t="str">
        <f>IF('Peticions Aules'!A368="","",'Peticions Aules'!A368)</f>
        <v/>
      </c>
      <c r="B366" s="145" t="str">
        <f>IF('Peticions Aules'!B368="","",'Peticions Aules'!B368)</f>
        <v/>
      </c>
      <c r="C366" s="145" t="str">
        <f>IF('Peticions Aules'!C368="","",'Peticions Aules'!C368)</f>
        <v/>
      </c>
      <c r="D366" s="146" t="str">
        <f>IF('Peticions Aules'!D368="","",'Peticions Aules'!D368)</f>
        <v/>
      </c>
      <c r="E366" s="147" t="str">
        <f>IF('Peticions Aules'!E368="","",'Peticions Aules'!E368)</f>
        <v/>
      </c>
      <c r="F366" s="148" t="str">
        <f>IF('Peticions Aules'!F368="","",'Peticions Aules'!F368)</f>
        <v/>
      </c>
      <c r="G366" s="148" t="str">
        <f>IF('Peticions Aules'!G368="","",'Peticions Aules'!G368)</f>
        <v/>
      </c>
      <c r="H366" s="148" t="str">
        <f>IF('Peticions Aules'!H368="","",'Peticions Aules'!H368)</f>
        <v/>
      </c>
      <c r="I366" s="148" t="str">
        <f>IF('Peticions Aules'!I368="","",'Peticions Aules'!I368)</f>
        <v/>
      </c>
      <c r="J366" s="149" t="str">
        <f>IF('Peticions Aules'!J368="","",'Peticions Aules'!J368)</f>
        <v/>
      </c>
      <c r="K366" s="150" t="str">
        <f>IF('Peticions Aules'!K368="","",'Peticions Aules'!K368)</f>
        <v/>
      </c>
      <c r="L366" s="151" t="str">
        <f>IF('Peticions Aules'!L368="","",'Peticions Aules'!L368)</f>
        <v/>
      </c>
      <c r="M366" s="151" t="str">
        <f>IF('Peticions Aules'!M368="","",'Peticions Aules'!M368)</f>
        <v/>
      </c>
      <c r="N366" s="152" t="str">
        <f>IF('Peticions Aules'!N368="","",'Peticions Aules'!N368)</f>
        <v/>
      </c>
      <c r="O366" s="156" t="str">
        <f>IF('Peticions Aules'!O368="","",'Peticions Aules'!O368)</f>
        <v/>
      </c>
      <c r="Q366" s="160">
        <f t="shared" si="40"/>
        <v>0</v>
      </c>
      <c r="R366" s="154">
        <f xml:space="preserve"> IF(Q366="",0,Calculs!$C$35*Q366)</f>
        <v>0</v>
      </c>
      <c r="S366" s="160">
        <f t="shared" si="41"/>
        <v>0</v>
      </c>
      <c r="T366" s="153" t="str">
        <f t="shared" si="42"/>
        <v/>
      </c>
      <c r="U366" s="153" t="str">
        <f t="shared" si="43"/>
        <v/>
      </c>
      <c r="V366" s="154">
        <f xml:space="preserve">  IF(T366&lt;&gt;"",IF(E366="",0,SUMIF(Calculs!$B$2:$B$19,T366,Calculs!$C$2:$C$19)*E366),0)</f>
        <v>0</v>
      </c>
      <c r="W366" s="160">
        <f t="shared" si="44"/>
        <v>0</v>
      </c>
      <c r="X366" s="154" t="str">
        <f t="shared" si="48"/>
        <v/>
      </c>
      <c r="Y366" s="154">
        <f xml:space="preserve"> IF(X366="", 0,IF(E366="",0, VLOOKUP(X366,Calculs!$B$25:$C$30,2,FALSE)*E366))</f>
        <v>0</v>
      </c>
      <c r="Z366" s="160">
        <f t="shared" si="45"/>
        <v>0</v>
      </c>
      <c r="AA366" s="154">
        <f xml:space="preserve">  IF(Z366="",0,Z366*Calculs!$C$32)</f>
        <v>0</v>
      </c>
      <c r="AC366" s="154">
        <f t="shared" si="46"/>
        <v>0</v>
      </c>
    </row>
    <row r="367" spans="1:29" s="153" customFormat="1" ht="12.75" customHeight="1" x14ac:dyDescent="0.2">
      <c r="A367" s="145" t="str">
        <f>IF('Peticions Aules'!A369="","",'Peticions Aules'!A369)</f>
        <v/>
      </c>
      <c r="B367" s="145" t="str">
        <f>IF('Peticions Aules'!B369="","",'Peticions Aules'!B369)</f>
        <v/>
      </c>
      <c r="C367" s="145" t="str">
        <f>IF('Peticions Aules'!C369="","",'Peticions Aules'!C369)</f>
        <v/>
      </c>
      <c r="D367" s="146" t="str">
        <f>IF('Peticions Aules'!D369="","",'Peticions Aules'!D369)</f>
        <v/>
      </c>
      <c r="E367" s="147" t="str">
        <f>IF('Peticions Aules'!E369="","",'Peticions Aules'!E369)</f>
        <v/>
      </c>
      <c r="F367" s="148" t="str">
        <f>IF('Peticions Aules'!F369="","",'Peticions Aules'!F369)</f>
        <v/>
      </c>
      <c r="G367" s="148" t="str">
        <f>IF('Peticions Aules'!G369="","",'Peticions Aules'!G369)</f>
        <v/>
      </c>
      <c r="H367" s="148" t="str">
        <f>IF('Peticions Aules'!H369="","",'Peticions Aules'!H369)</f>
        <v/>
      </c>
      <c r="I367" s="148" t="str">
        <f>IF('Peticions Aules'!I369="","",'Peticions Aules'!I369)</f>
        <v/>
      </c>
      <c r="J367" s="149" t="str">
        <f>IF('Peticions Aules'!J369="","",'Peticions Aules'!J369)</f>
        <v/>
      </c>
      <c r="K367" s="150" t="str">
        <f>IF('Peticions Aules'!K369="","",'Peticions Aules'!K369)</f>
        <v/>
      </c>
      <c r="L367" s="151" t="str">
        <f>IF('Peticions Aules'!L369="","",'Peticions Aules'!L369)</f>
        <v/>
      </c>
      <c r="M367" s="151" t="str">
        <f>IF('Peticions Aules'!M369="","",'Peticions Aules'!M369)</f>
        <v/>
      </c>
      <c r="N367" s="152" t="str">
        <f>IF('Peticions Aules'!N369="","",'Peticions Aules'!N369)</f>
        <v/>
      </c>
      <c r="O367" s="156" t="str">
        <f>IF('Peticions Aules'!O369="","",'Peticions Aules'!O369)</f>
        <v/>
      </c>
      <c r="Q367" s="160">
        <f t="shared" si="40"/>
        <v>0</v>
      </c>
      <c r="R367" s="154">
        <f xml:space="preserve"> IF(Q367="",0,Calculs!$C$35*Q367)</f>
        <v>0</v>
      </c>
      <c r="S367" s="160">
        <f t="shared" si="41"/>
        <v>0</v>
      </c>
      <c r="T367" s="153" t="str">
        <f t="shared" si="42"/>
        <v/>
      </c>
      <c r="U367" s="153" t="str">
        <f t="shared" si="43"/>
        <v/>
      </c>
      <c r="V367" s="154">
        <f xml:space="preserve">  IF(T367&lt;&gt;"",IF(E367="",0,SUMIF(Calculs!$B$2:$B$19,T367,Calculs!$C$2:$C$19)*E367),0)</f>
        <v>0</v>
      </c>
      <c r="W367" s="160">
        <f t="shared" si="44"/>
        <v>0</v>
      </c>
      <c r="X367" s="154" t="str">
        <f t="shared" si="48"/>
        <v/>
      </c>
      <c r="Y367" s="154">
        <f xml:space="preserve"> IF(X367="", 0,IF(E367="",0, VLOOKUP(X367,Calculs!$B$25:$C$30,2,FALSE)*E367))</f>
        <v>0</v>
      </c>
      <c r="Z367" s="160">
        <f t="shared" si="45"/>
        <v>0</v>
      </c>
      <c r="AA367" s="154">
        <f xml:space="preserve">  IF(Z367="",0,Z367*Calculs!$C$32)</f>
        <v>0</v>
      </c>
      <c r="AC367" s="154">
        <f t="shared" si="46"/>
        <v>0</v>
      </c>
    </row>
    <row r="368" spans="1:29" s="153" customFormat="1" ht="12.75" customHeight="1" x14ac:dyDescent="0.2">
      <c r="A368" s="145" t="str">
        <f>IF('Peticions Aules'!A370="","",'Peticions Aules'!A370)</f>
        <v/>
      </c>
      <c r="B368" s="145" t="str">
        <f>IF('Peticions Aules'!B370="","",'Peticions Aules'!B370)</f>
        <v/>
      </c>
      <c r="C368" s="145" t="str">
        <f>IF('Peticions Aules'!C370="","",'Peticions Aules'!C370)</f>
        <v/>
      </c>
      <c r="D368" s="146" t="str">
        <f>IF('Peticions Aules'!D370="","",'Peticions Aules'!D370)</f>
        <v/>
      </c>
      <c r="E368" s="147" t="str">
        <f>IF('Peticions Aules'!E370="","",'Peticions Aules'!E370)</f>
        <v/>
      </c>
      <c r="F368" s="148" t="str">
        <f>IF('Peticions Aules'!F370="","",'Peticions Aules'!F370)</f>
        <v/>
      </c>
      <c r="G368" s="148" t="str">
        <f>IF('Peticions Aules'!G370="","",'Peticions Aules'!G370)</f>
        <v/>
      </c>
      <c r="H368" s="148" t="str">
        <f>IF('Peticions Aules'!H370="","",'Peticions Aules'!H370)</f>
        <v/>
      </c>
      <c r="I368" s="148" t="str">
        <f>IF('Peticions Aules'!I370="","",'Peticions Aules'!I370)</f>
        <v/>
      </c>
      <c r="J368" s="149" t="str">
        <f>IF('Peticions Aules'!J370="","",'Peticions Aules'!J370)</f>
        <v/>
      </c>
      <c r="K368" s="150" t="str">
        <f>IF('Peticions Aules'!K370="","",'Peticions Aules'!K370)</f>
        <v/>
      </c>
      <c r="L368" s="151" t="str">
        <f>IF('Peticions Aules'!L370="","",'Peticions Aules'!L370)</f>
        <v/>
      </c>
      <c r="M368" s="151" t="str">
        <f>IF('Peticions Aules'!M370="","",'Peticions Aules'!M370)</f>
        <v/>
      </c>
      <c r="N368" s="152" t="str">
        <f>IF('Peticions Aules'!N370="","",'Peticions Aules'!N370)</f>
        <v/>
      </c>
      <c r="O368" s="156" t="str">
        <f>IF('Peticions Aules'!O370="","",'Peticions Aules'!O370)</f>
        <v/>
      </c>
      <c r="Q368" s="160">
        <f t="shared" si="40"/>
        <v>0</v>
      </c>
      <c r="R368" s="154">
        <f xml:space="preserve"> IF(Q368="",0,Calculs!$C$35*Q368)</f>
        <v>0</v>
      </c>
      <c r="S368" s="160">
        <f t="shared" si="41"/>
        <v>0</v>
      </c>
      <c r="T368" s="153" t="str">
        <f t="shared" si="42"/>
        <v/>
      </c>
      <c r="U368" s="153" t="str">
        <f t="shared" si="43"/>
        <v/>
      </c>
      <c r="V368" s="154">
        <f xml:space="preserve">  IF(T368&lt;&gt;"",IF(E368="",0,SUMIF(Calculs!$B$2:$B$19,T368,Calculs!$C$2:$C$19)*E368),0)</f>
        <v>0</v>
      </c>
      <c r="W368" s="160">
        <f t="shared" si="44"/>
        <v>0</v>
      </c>
      <c r="X368" s="154" t="str">
        <f t="shared" si="48"/>
        <v/>
      </c>
      <c r="Y368" s="154">
        <f xml:space="preserve"> IF(X368="", 0,IF(E368="",0, VLOOKUP(X368,Calculs!$B$25:$C$30,2,FALSE)*E368))</f>
        <v>0</v>
      </c>
      <c r="Z368" s="160">
        <f t="shared" si="45"/>
        <v>0</v>
      </c>
      <c r="AA368" s="154">
        <f xml:space="preserve">  IF(Z368="",0,Z368*Calculs!$C$32)</f>
        <v>0</v>
      </c>
      <c r="AC368" s="154">
        <f t="shared" si="46"/>
        <v>0</v>
      </c>
    </row>
    <row r="369" spans="1:29" s="153" customFormat="1" ht="12.75" customHeight="1" x14ac:dyDescent="0.2">
      <c r="A369" s="145" t="str">
        <f>IF('Peticions Aules'!A371="","",'Peticions Aules'!A371)</f>
        <v/>
      </c>
      <c r="B369" s="145" t="str">
        <f>IF('Peticions Aules'!B371="","",'Peticions Aules'!B371)</f>
        <v/>
      </c>
      <c r="C369" s="145" t="str">
        <f>IF('Peticions Aules'!C371="","",'Peticions Aules'!C371)</f>
        <v/>
      </c>
      <c r="D369" s="146" t="str">
        <f>IF('Peticions Aules'!D371="","",'Peticions Aules'!D371)</f>
        <v/>
      </c>
      <c r="E369" s="147" t="str">
        <f>IF('Peticions Aules'!E371="","",'Peticions Aules'!E371)</f>
        <v/>
      </c>
      <c r="F369" s="148" t="str">
        <f>IF('Peticions Aules'!F371="","",'Peticions Aules'!F371)</f>
        <v/>
      </c>
      <c r="G369" s="148" t="str">
        <f>IF('Peticions Aules'!G371="","",'Peticions Aules'!G371)</f>
        <v/>
      </c>
      <c r="H369" s="148" t="str">
        <f>IF('Peticions Aules'!H371="","",'Peticions Aules'!H371)</f>
        <v/>
      </c>
      <c r="I369" s="148" t="str">
        <f>IF('Peticions Aules'!I371="","",'Peticions Aules'!I371)</f>
        <v/>
      </c>
      <c r="J369" s="149" t="str">
        <f>IF('Peticions Aules'!J371="","",'Peticions Aules'!J371)</f>
        <v/>
      </c>
      <c r="K369" s="150" t="str">
        <f>IF('Peticions Aules'!K371="","",'Peticions Aules'!K371)</f>
        <v/>
      </c>
      <c r="L369" s="151" t="str">
        <f>IF('Peticions Aules'!L371="","",'Peticions Aules'!L371)</f>
        <v/>
      </c>
      <c r="M369" s="151" t="str">
        <f>IF('Peticions Aules'!M371="","",'Peticions Aules'!M371)</f>
        <v/>
      </c>
      <c r="N369" s="152" t="str">
        <f>IF('Peticions Aules'!N371="","",'Peticions Aules'!N371)</f>
        <v/>
      </c>
      <c r="O369" s="156" t="str">
        <f>IF('Peticions Aules'!O371="","",'Peticions Aules'!O371)</f>
        <v/>
      </c>
      <c r="Q369" s="160">
        <f t="shared" si="40"/>
        <v>0</v>
      </c>
      <c r="R369" s="154">
        <f xml:space="preserve"> IF(Q369="",0,Calculs!$C$35*Q369)</f>
        <v>0</v>
      </c>
      <c r="S369" s="160">
        <f t="shared" si="41"/>
        <v>0</v>
      </c>
      <c r="T369" s="153" t="str">
        <f t="shared" si="42"/>
        <v/>
      </c>
      <c r="U369" s="153" t="str">
        <f t="shared" si="43"/>
        <v/>
      </c>
      <c r="V369" s="154">
        <f xml:space="preserve">  IF(T369&lt;&gt;"",IF(E369="",0,SUMIF(Calculs!$B$2:$B$19,T369,Calculs!$C$2:$C$19)*E369),0)</f>
        <v>0</v>
      </c>
      <c r="W369" s="160">
        <f t="shared" si="44"/>
        <v>0</v>
      </c>
      <c r="X369" s="154" t="str">
        <f t="shared" si="48"/>
        <v/>
      </c>
      <c r="Y369" s="154">
        <f xml:space="preserve"> IF(X369="", 0,IF(E369="",0, VLOOKUP(X369,Calculs!$B$25:$C$30,2,FALSE)*E369))</f>
        <v>0</v>
      </c>
      <c r="Z369" s="160">
        <f t="shared" si="45"/>
        <v>0</v>
      </c>
      <c r="AA369" s="154">
        <f xml:space="preserve">  IF(Z369="",0,Z369*Calculs!$C$32)</f>
        <v>0</v>
      </c>
      <c r="AC369" s="154">
        <f t="shared" si="46"/>
        <v>0</v>
      </c>
    </row>
    <row r="370" spans="1:29" s="153" customFormat="1" ht="12.75" customHeight="1" x14ac:dyDescent="0.2">
      <c r="A370" s="145" t="str">
        <f>IF('Peticions Aules'!A372="","",'Peticions Aules'!A372)</f>
        <v/>
      </c>
      <c r="B370" s="145" t="str">
        <f>IF('Peticions Aules'!B372="","",'Peticions Aules'!B372)</f>
        <v/>
      </c>
      <c r="C370" s="145" t="str">
        <f>IF('Peticions Aules'!C372="","",'Peticions Aules'!C372)</f>
        <v/>
      </c>
      <c r="D370" s="146" t="str">
        <f>IF('Peticions Aules'!D372="","",'Peticions Aules'!D372)</f>
        <v/>
      </c>
      <c r="E370" s="147" t="str">
        <f>IF('Peticions Aules'!E372="","",'Peticions Aules'!E372)</f>
        <v/>
      </c>
      <c r="F370" s="148" t="str">
        <f>IF('Peticions Aules'!F372="","",'Peticions Aules'!F372)</f>
        <v/>
      </c>
      <c r="G370" s="148" t="str">
        <f>IF('Peticions Aules'!G372="","",'Peticions Aules'!G372)</f>
        <v/>
      </c>
      <c r="H370" s="148" t="str">
        <f>IF('Peticions Aules'!H372="","",'Peticions Aules'!H372)</f>
        <v/>
      </c>
      <c r="I370" s="148" t="str">
        <f>IF('Peticions Aules'!I372="","",'Peticions Aules'!I372)</f>
        <v/>
      </c>
      <c r="J370" s="149" t="str">
        <f>IF('Peticions Aules'!J372="","",'Peticions Aules'!J372)</f>
        <v/>
      </c>
      <c r="K370" s="150" t="str">
        <f>IF('Peticions Aules'!K372="","",'Peticions Aules'!K372)</f>
        <v/>
      </c>
      <c r="L370" s="151" t="str">
        <f>IF('Peticions Aules'!L372="","",'Peticions Aules'!L372)</f>
        <v/>
      </c>
      <c r="M370" s="151" t="str">
        <f>IF('Peticions Aules'!M372="","",'Peticions Aules'!M372)</f>
        <v/>
      </c>
      <c r="N370" s="152" t="str">
        <f>IF('Peticions Aules'!N372="","",'Peticions Aules'!N372)</f>
        <v/>
      </c>
      <c r="O370" s="156" t="str">
        <f>IF('Peticions Aules'!O372="","",'Peticions Aules'!O372)</f>
        <v/>
      </c>
      <c r="Q370" s="160">
        <f t="shared" si="40"/>
        <v>0</v>
      </c>
      <c r="R370" s="154">
        <f xml:space="preserve"> IF(Q370="",0,Calculs!$C$35*Q370)</f>
        <v>0</v>
      </c>
      <c r="S370" s="160">
        <f t="shared" si="41"/>
        <v>0</v>
      </c>
      <c r="T370" s="153" t="str">
        <f t="shared" si="42"/>
        <v/>
      </c>
      <c r="U370" s="153" t="str">
        <f t="shared" si="43"/>
        <v/>
      </c>
      <c r="V370" s="154">
        <f xml:space="preserve">  IF(T370&lt;&gt;"",IF(E370="",0,SUMIF(Calculs!$B$2:$B$19,T370,Calculs!$C$2:$C$19)*E370),0)</f>
        <v>0</v>
      </c>
      <c r="W370" s="160">
        <f t="shared" si="44"/>
        <v>0</v>
      </c>
      <c r="X370" s="154" t="str">
        <f t="shared" si="48"/>
        <v/>
      </c>
      <c r="Y370" s="154">
        <f xml:space="preserve"> IF(X370="", 0,IF(E370="",0, VLOOKUP(X370,Calculs!$B$25:$C$30,2,FALSE)*E370))</f>
        <v>0</v>
      </c>
      <c r="Z370" s="160">
        <f t="shared" si="45"/>
        <v>0</v>
      </c>
      <c r="AA370" s="154">
        <f xml:space="preserve">  IF(Z370="",0,Z370*Calculs!$C$32)</f>
        <v>0</v>
      </c>
      <c r="AC370" s="154">
        <f t="shared" si="46"/>
        <v>0</v>
      </c>
    </row>
    <row r="371" spans="1:29" s="153" customFormat="1" ht="12.75" customHeight="1" x14ac:dyDescent="0.2">
      <c r="A371" s="145" t="str">
        <f>IF('Peticions Aules'!A373="","",'Peticions Aules'!A373)</f>
        <v/>
      </c>
      <c r="B371" s="145" t="str">
        <f>IF('Peticions Aules'!B373="","",'Peticions Aules'!B373)</f>
        <v/>
      </c>
      <c r="C371" s="145" t="str">
        <f>IF('Peticions Aules'!C373="","",'Peticions Aules'!C373)</f>
        <v/>
      </c>
      <c r="D371" s="146" t="str">
        <f>IF('Peticions Aules'!D373="","",'Peticions Aules'!D373)</f>
        <v/>
      </c>
      <c r="E371" s="147" t="str">
        <f>IF('Peticions Aules'!E373="","",'Peticions Aules'!E373)</f>
        <v/>
      </c>
      <c r="F371" s="148" t="str">
        <f>IF('Peticions Aules'!F373="","",'Peticions Aules'!F373)</f>
        <v/>
      </c>
      <c r="G371" s="148" t="str">
        <f>IF('Peticions Aules'!G373="","",'Peticions Aules'!G373)</f>
        <v/>
      </c>
      <c r="H371" s="148" t="str">
        <f>IF('Peticions Aules'!H373="","",'Peticions Aules'!H373)</f>
        <v/>
      </c>
      <c r="I371" s="148" t="str">
        <f>IF('Peticions Aules'!I373="","",'Peticions Aules'!I373)</f>
        <v/>
      </c>
      <c r="J371" s="149" t="str">
        <f>IF('Peticions Aules'!J373="","",'Peticions Aules'!J373)</f>
        <v/>
      </c>
      <c r="K371" s="150" t="str">
        <f>IF('Peticions Aules'!K373="","",'Peticions Aules'!K373)</f>
        <v/>
      </c>
      <c r="L371" s="151" t="str">
        <f>IF('Peticions Aules'!L373="","",'Peticions Aules'!L373)</f>
        <v/>
      </c>
      <c r="M371" s="151" t="str">
        <f>IF('Peticions Aules'!M373="","",'Peticions Aules'!M373)</f>
        <v/>
      </c>
      <c r="N371" s="152" t="str">
        <f>IF('Peticions Aules'!N373="","",'Peticions Aules'!N373)</f>
        <v/>
      </c>
      <c r="O371" s="156" t="str">
        <f>IF('Peticions Aules'!O373="","",'Peticions Aules'!O373)</f>
        <v/>
      </c>
      <c r="Q371" s="160">
        <f t="shared" si="40"/>
        <v>0</v>
      </c>
      <c r="R371" s="154">
        <f xml:space="preserve"> IF(Q371="",0,Calculs!$C$35*Q371)</f>
        <v>0</v>
      </c>
      <c r="S371" s="160">
        <f t="shared" si="41"/>
        <v>0</v>
      </c>
      <c r="T371" s="153" t="str">
        <f t="shared" si="42"/>
        <v/>
      </c>
      <c r="U371" s="153" t="str">
        <f t="shared" si="43"/>
        <v/>
      </c>
      <c r="V371" s="154">
        <f xml:space="preserve">  IF(T371&lt;&gt;"",IF(E371="",0,SUMIF(Calculs!$B$2:$B$19,T371,Calculs!$C$2:$C$19)*E371),0)</f>
        <v>0</v>
      </c>
      <c r="W371" s="160">
        <f t="shared" si="44"/>
        <v>0</v>
      </c>
      <c r="X371" s="154" t="str">
        <f t="shared" si="48"/>
        <v/>
      </c>
      <c r="Y371" s="154">
        <f xml:space="preserve"> IF(X371="", 0,IF(E371="",0, VLOOKUP(X371,Calculs!$B$25:$C$30,2,FALSE)*E371))</f>
        <v>0</v>
      </c>
      <c r="Z371" s="160">
        <f t="shared" si="45"/>
        <v>0</v>
      </c>
      <c r="AA371" s="154">
        <f xml:space="preserve">  IF(Z371="",0,Z371*Calculs!$C$32)</f>
        <v>0</v>
      </c>
      <c r="AC371" s="154">
        <f t="shared" si="46"/>
        <v>0</v>
      </c>
    </row>
    <row r="372" spans="1:29" s="153" customFormat="1" ht="12.75" customHeight="1" x14ac:dyDescent="0.2">
      <c r="A372" s="145" t="str">
        <f>IF('Peticions Aules'!A374="","",'Peticions Aules'!A374)</f>
        <v/>
      </c>
      <c r="B372" s="145" t="str">
        <f>IF('Peticions Aules'!B374="","",'Peticions Aules'!B374)</f>
        <v/>
      </c>
      <c r="C372" s="145" t="str">
        <f>IF('Peticions Aules'!C374="","",'Peticions Aules'!C374)</f>
        <v/>
      </c>
      <c r="D372" s="146" t="str">
        <f>IF('Peticions Aules'!D374="","",'Peticions Aules'!D374)</f>
        <v/>
      </c>
      <c r="E372" s="147" t="str">
        <f>IF('Peticions Aules'!E374="","",'Peticions Aules'!E374)</f>
        <v/>
      </c>
      <c r="F372" s="148" t="str">
        <f>IF('Peticions Aules'!F374="","",'Peticions Aules'!F374)</f>
        <v/>
      </c>
      <c r="G372" s="148" t="str">
        <f>IF('Peticions Aules'!G374="","",'Peticions Aules'!G374)</f>
        <v/>
      </c>
      <c r="H372" s="148" t="str">
        <f>IF('Peticions Aules'!H374="","",'Peticions Aules'!H374)</f>
        <v/>
      </c>
      <c r="I372" s="148" t="str">
        <f>IF('Peticions Aules'!I374="","",'Peticions Aules'!I374)</f>
        <v/>
      </c>
      <c r="J372" s="149" t="str">
        <f>IF('Peticions Aules'!J374="","",'Peticions Aules'!J374)</f>
        <v/>
      </c>
      <c r="K372" s="150" t="str">
        <f>IF('Peticions Aules'!K374="","",'Peticions Aules'!K374)</f>
        <v/>
      </c>
      <c r="L372" s="151" t="str">
        <f>IF('Peticions Aules'!L374="","",'Peticions Aules'!L374)</f>
        <v/>
      </c>
      <c r="M372" s="151" t="str">
        <f>IF('Peticions Aules'!M374="","",'Peticions Aules'!M374)</f>
        <v/>
      </c>
      <c r="N372" s="152" t="str">
        <f>IF('Peticions Aules'!N374="","",'Peticions Aules'!N374)</f>
        <v/>
      </c>
      <c r="O372" s="156" t="str">
        <f>IF('Peticions Aules'!O374="","",'Peticions Aules'!O374)</f>
        <v/>
      </c>
      <c r="Q372" s="160">
        <f t="shared" si="40"/>
        <v>0</v>
      </c>
      <c r="R372" s="154">
        <f xml:space="preserve"> IF(Q372="",0,Calculs!$C$35*Q372)</f>
        <v>0</v>
      </c>
      <c r="S372" s="160">
        <f t="shared" si="41"/>
        <v>0</v>
      </c>
      <c r="T372" s="153" t="str">
        <f t="shared" si="42"/>
        <v/>
      </c>
      <c r="U372" s="153" t="str">
        <f t="shared" si="43"/>
        <v/>
      </c>
      <c r="V372" s="154">
        <f xml:space="preserve">  IF(T372&lt;&gt;"",IF(E372="",0,SUMIF(Calculs!$B$2:$B$19,T372,Calculs!$C$2:$C$19)*E372),0)</f>
        <v>0</v>
      </c>
      <c r="W372" s="160">
        <f t="shared" si="44"/>
        <v>0</v>
      </c>
      <c r="X372" s="154" t="str">
        <f t="shared" si="48"/>
        <v/>
      </c>
      <c r="Y372" s="154">
        <f xml:space="preserve"> IF(X372="", 0,IF(E372="",0, VLOOKUP(X372,Calculs!$B$25:$C$30,2,FALSE)*E372))</f>
        <v>0</v>
      </c>
      <c r="Z372" s="160">
        <f t="shared" si="45"/>
        <v>0</v>
      </c>
      <c r="AA372" s="154">
        <f xml:space="preserve">  IF(Z372="",0,Z372*Calculs!$C$32)</f>
        <v>0</v>
      </c>
      <c r="AC372" s="154">
        <f t="shared" si="46"/>
        <v>0</v>
      </c>
    </row>
    <row r="373" spans="1:29" s="153" customFormat="1" ht="12.75" customHeight="1" x14ac:dyDescent="0.2">
      <c r="A373" s="145" t="str">
        <f>IF('Peticions Aules'!A375="","",'Peticions Aules'!A375)</f>
        <v/>
      </c>
      <c r="B373" s="145" t="str">
        <f>IF('Peticions Aules'!B375="","",'Peticions Aules'!B375)</f>
        <v/>
      </c>
      <c r="C373" s="145" t="str">
        <f>IF('Peticions Aules'!C375="","",'Peticions Aules'!C375)</f>
        <v/>
      </c>
      <c r="D373" s="146" t="str">
        <f>IF('Peticions Aules'!D375="","",'Peticions Aules'!D375)</f>
        <v/>
      </c>
      <c r="E373" s="147" t="str">
        <f>IF('Peticions Aules'!E375="","",'Peticions Aules'!E375)</f>
        <v/>
      </c>
      <c r="F373" s="148" t="str">
        <f>IF('Peticions Aules'!F375="","",'Peticions Aules'!F375)</f>
        <v/>
      </c>
      <c r="G373" s="148" t="str">
        <f>IF('Peticions Aules'!G375="","",'Peticions Aules'!G375)</f>
        <v/>
      </c>
      <c r="H373" s="148" t="str">
        <f>IF('Peticions Aules'!H375="","",'Peticions Aules'!H375)</f>
        <v/>
      </c>
      <c r="I373" s="148" t="str">
        <f>IF('Peticions Aules'!I375="","",'Peticions Aules'!I375)</f>
        <v/>
      </c>
      <c r="J373" s="149" t="str">
        <f>IF('Peticions Aules'!J375="","",'Peticions Aules'!J375)</f>
        <v/>
      </c>
      <c r="K373" s="150" t="str">
        <f>IF('Peticions Aules'!K375="","",'Peticions Aules'!K375)</f>
        <v/>
      </c>
      <c r="L373" s="151" t="str">
        <f>IF('Peticions Aules'!L375="","",'Peticions Aules'!L375)</f>
        <v/>
      </c>
      <c r="M373" s="151" t="str">
        <f>IF('Peticions Aules'!M375="","",'Peticions Aules'!M375)</f>
        <v/>
      </c>
      <c r="N373" s="152" t="str">
        <f>IF('Peticions Aules'!N375="","",'Peticions Aules'!N375)</f>
        <v/>
      </c>
      <c r="O373" s="156" t="str">
        <f>IF('Peticions Aules'!O375="","",'Peticions Aules'!O375)</f>
        <v/>
      </c>
      <c r="Q373" s="160">
        <f t="shared" si="40"/>
        <v>0</v>
      </c>
      <c r="R373" s="154">
        <f xml:space="preserve"> IF(Q373="",0,Calculs!$C$35*Q373)</f>
        <v>0</v>
      </c>
      <c r="S373" s="160">
        <f t="shared" si="41"/>
        <v>0</v>
      </c>
      <c r="T373" s="153" t="str">
        <f t="shared" si="42"/>
        <v/>
      </c>
      <c r="U373" s="153" t="str">
        <f t="shared" si="43"/>
        <v/>
      </c>
      <c r="V373" s="154">
        <f xml:space="preserve">  IF(T373&lt;&gt;"",IF(E373="",0,SUMIF(Calculs!$B$2:$B$19,T373,Calculs!$C$2:$C$19)*E373),0)</f>
        <v>0</v>
      </c>
      <c r="W373" s="160">
        <f t="shared" si="44"/>
        <v>0</v>
      </c>
      <c r="X373" s="154" t="str">
        <f t="shared" si="48"/>
        <v/>
      </c>
      <c r="Y373" s="154">
        <f xml:space="preserve"> IF(X373="", 0,IF(E373="",0, VLOOKUP(X373,Calculs!$B$25:$C$30,2,FALSE)*E373))</f>
        <v>0</v>
      </c>
      <c r="Z373" s="160">
        <f t="shared" si="45"/>
        <v>0</v>
      </c>
      <c r="AA373" s="154">
        <f xml:space="preserve">  IF(Z373="",0,Z373*Calculs!$C$32)</f>
        <v>0</v>
      </c>
      <c r="AC373" s="154">
        <f t="shared" si="46"/>
        <v>0</v>
      </c>
    </row>
    <row r="374" spans="1:29" s="153" customFormat="1" ht="12.75" customHeight="1" x14ac:dyDescent="0.2">
      <c r="A374" s="145" t="str">
        <f>IF('Peticions Aules'!A376="","",'Peticions Aules'!A376)</f>
        <v/>
      </c>
      <c r="B374" s="145" t="str">
        <f>IF('Peticions Aules'!B376="","",'Peticions Aules'!B376)</f>
        <v/>
      </c>
      <c r="C374" s="145" t="str">
        <f>IF('Peticions Aules'!C376="","",'Peticions Aules'!C376)</f>
        <v/>
      </c>
      <c r="D374" s="146" t="str">
        <f>IF('Peticions Aules'!D376="","",'Peticions Aules'!D376)</f>
        <v/>
      </c>
      <c r="E374" s="147" t="str">
        <f>IF('Peticions Aules'!E376="","",'Peticions Aules'!E376)</f>
        <v/>
      </c>
      <c r="F374" s="148" t="str">
        <f>IF('Peticions Aules'!F376="","",'Peticions Aules'!F376)</f>
        <v/>
      </c>
      <c r="G374" s="148" t="str">
        <f>IF('Peticions Aules'!G376="","",'Peticions Aules'!G376)</f>
        <v/>
      </c>
      <c r="H374" s="148" t="str">
        <f>IF('Peticions Aules'!H376="","",'Peticions Aules'!H376)</f>
        <v/>
      </c>
      <c r="I374" s="148" t="str">
        <f>IF('Peticions Aules'!I376="","",'Peticions Aules'!I376)</f>
        <v/>
      </c>
      <c r="J374" s="149" t="str">
        <f>IF('Peticions Aules'!J376="","",'Peticions Aules'!J376)</f>
        <v/>
      </c>
      <c r="K374" s="150" t="str">
        <f>IF('Peticions Aules'!K376="","",'Peticions Aules'!K376)</f>
        <v/>
      </c>
      <c r="L374" s="151" t="str">
        <f>IF('Peticions Aules'!L376="","",'Peticions Aules'!L376)</f>
        <v/>
      </c>
      <c r="M374" s="151" t="str">
        <f>IF('Peticions Aules'!M376="","",'Peticions Aules'!M376)</f>
        <v/>
      </c>
      <c r="N374" s="152" t="str">
        <f>IF('Peticions Aules'!N376="","",'Peticions Aules'!N376)</f>
        <v/>
      </c>
      <c r="O374" s="156" t="str">
        <f>IF('Peticions Aules'!O376="","",'Peticions Aules'!O376)</f>
        <v/>
      </c>
      <c r="Q374" s="160">
        <f t="shared" si="40"/>
        <v>0</v>
      </c>
      <c r="R374" s="154">
        <f xml:space="preserve"> IF(Q374="",0,Calculs!$C$35*Q374)</f>
        <v>0</v>
      </c>
      <c r="S374" s="160">
        <f t="shared" si="41"/>
        <v>0</v>
      </c>
      <c r="T374" s="153" t="str">
        <f t="shared" si="42"/>
        <v/>
      </c>
      <c r="U374" s="153" t="str">
        <f t="shared" si="43"/>
        <v/>
      </c>
      <c r="V374" s="154">
        <f xml:space="preserve">  IF(T374&lt;&gt;"",IF(E374="",0,SUMIF(Calculs!$B$2:$B$19,T374,Calculs!$C$2:$C$19)*E374),0)</f>
        <v>0</v>
      </c>
      <c r="W374" s="160">
        <f t="shared" si="44"/>
        <v>0</v>
      </c>
      <c r="X374" s="154" t="str">
        <f t="shared" si="48"/>
        <v/>
      </c>
      <c r="Y374" s="154">
        <f xml:space="preserve"> IF(X374="", 0,IF(E374="",0, VLOOKUP(X374,Calculs!$B$25:$C$30,2,FALSE)*E374))</f>
        <v>0</v>
      </c>
      <c r="Z374" s="160">
        <f t="shared" si="45"/>
        <v>0</v>
      </c>
      <c r="AA374" s="154">
        <f xml:space="preserve">  IF(Z374="",0,Z374*Calculs!$C$32)</f>
        <v>0</v>
      </c>
      <c r="AC374" s="154">
        <f t="shared" si="46"/>
        <v>0</v>
      </c>
    </row>
    <row r="375" spans="1:29" s="153" customFormat="1" ht="12.75" customHeight="1" x14ac:dyDescent="0.2">
      <c r="A375" s="145" t="str">
        <f>IF('Peticions Aules'!A377="","",'Peticions Aules'!A377)</f>
        <v/>
      </c>
      <c r="B375" s="145" t="str">
        <f>IF('Peticions Aules'!B377="","",'Peticions Aules'!B377)</f>
        <v/>
      </c>
      <c r="C375" s="145" t="str">
        <f>IF('Peticions Aules'!C377="","",'Peticions Aules'!C377)</f>
        <v/>
      </c>
      <c r="D375" s="146" t="str">
        <f>IF('Peticions Aules'!D377="","",'Peticions Aules'!D377)</f>
        <v/>
      </c>
      <c r="E375" s="147" t="str">
        <f>IF('Peticions Aules'!E377="","",'Peticions Aules'!E377)</f>
        <v/>
      </c>
      <c r="F375" s="148" t="str">
        <f>IF('Peticions Aules'!F377="","",'Peticions Aules'!F377)</f>
        <v/>
      </c>
      <c r="G375" s="148" t="str">
        <f>IF('Peticions Aules'!G377="","",'Peticions Aules'!G377)</f>
        <v/>
      </c>
      <c r="H375" s="148" t="str">
        <f>IF('Peticions Aules'!H377="","",'Peticions Aules'!H377)</f>
        <v/>
      </c>
      <c r="I375" s="148" t="str">
        <f>IF('Peticions Aules'!I377="","",'Peticions Aules'!I377)</f>
        <v/>
      </c>
      <c r="J375" s="149" t="str">
        <f>IF('Peticions Aules'!J377="","",'Peticions Aules'!J377)</f>
        <v/>
      </c>
      <c r="K375" s="150" t="str">
        <f>IF('Peticions Aules'!K377="","",'Peticions Aules'!K377)</f>
        <v/>
      </c>
      <c r="L375" s="151" t="str">
        <f>IF('Peticions Aules'!L377="","",'Peticions Aules'!L377)</f>
        <v/>
      </c>
      <c r="M375" s="151" t="str">
        <f>IF('Peticions Aules'!M377="","",'Peticions Aules'!M377)</f>
        <v/>
      </c>
      <c r="N375" s="152" t="str">
        <f>IF('Peticions Aules'!N377="","",'Peticions Aules'!N377)</f>
        <v/>
      </c>
      <c r="O375" s="156" t="str">
        <f>IF('Peticions Aules'!O377="","",'Peticions Aules'!O377)</f>
        <v/>
      </c>
      <c r="Q375" s="160">
        <f t="shared" si="40"/>
        <v>0</v>
      </c>
      <c r="R375" s="154">
        <f xml:space="preserve"> IF(Q375="",0,Calculs!$C$35*Q375)</f>
        <v>0</v>
      </c>
      <c r="S375" s="160">
        <f t="shared" si="41"/>
        <v>0</v>
      </c>
      <c r="T375" s="153" t="str">
        <f t="shared" si="42"/>
        <v/>
      </c>
      <c r="U375" s="153" t="str">
        <f t="shared" si="43"/>
        <v/>
      </c>
      <c r="V375" s="154">
        <f xml:space="preserve">  IF(T375&lt;&gt;"",IF(E375="",0,SUMIF(Calculs!$B$2:$B$19,T375,Calculs!$C$2:$C$19)*E375),0)</f>
        <v>0</v>
      </c>
      <c r="W375" s="160">
        <f t="shared" si="44"/>
        <v>0</v>
      </c>
      <c r="X375" s="154" t="str">
        <f t="shared" si="48"/>
        <v/>
      </c>
      <c r="Y375" s="154">
        <f xml:space="preserve"> IF(X375="", 0,IF(E375="",0, VLOOKUP(X375,Calculs!$B$25:$C$30,2,FALSE)*E375))</f>
        <v>0</v>
      </c>
      <c r="Z375" s="160">
        <f t="shared" si="45"/>
        <v>0</v>
      </c>
      <c r="AA375" s="154">
        <f xml:space="preserve">  IF(Z375="",0,Z375*Calculs!$C$32)</f>
        <v>0</v>
      </c>
      <c r="AC375" s="154">
        <f t="shared" si="46"/>
        <v>0</v>
      </c>
    </row>
    <row r="376" spans="1:29" s="153" customFormat="1" ht="12.75" customHeight="1" x14ac:dyDescent="0.2">
      <c r="A376" s="145" t="str">
        <f>IF('Peticions Aules'!A378="","",'Peticions Aules'!A378)</f>
        <v/>
      </c>
      <c r="B376" s="145" t="str">
        <f>IF('Peticions Aules'!B378="","",'Peticions Aules'!B378)</f>
        <v/>
      </c>
      <c r="C376" s="145" t="str">
        <f>IF('Peticions Aules'!C378="","",'Peticions Aules'!C378)</f>
        <v/>
      </c>
      <c r="D376" s="146" t="str">
        <f>IF('Peticions Aules'!D378="","",'Peticions Aules'!D378)</f>
        <v/>
      </c>
      <c r="E376" s="147" t="str">
        <f>IF('Peticions Aules'!E378="","",'Peticions Aules'!E378)</f>
        <v/>
      </c>
      <c r="F376" s="148" t="str">
        <f>IF('Peticions Aules'!F378="","",'Peticions Aules'!F378)</f>
        <v/>
      </c>
      <c r="G376" s="148" t="str">
        <f>IF('Peticions Aules'!G378="","",'Peticions Aules'!G378)</f>
        <v/>
      </c>
      <c r="H376" s="148" t="str">
        <f>IF('Peticions Aules'!H378="","",'Peticions Aules'!H378)</f>
        <v/>
      </c>
      <c r="I376" s="148" t="str">
        <f>IF('Peticions Aules'!I378="","",'Peticions Aules'!I378)</f>
        <v/>
      </c>
      <c r="J376" s="149" t="str">
        <f>IF('Peticions Aules'!J378="","",'Peticions Aules'!J378)</f>
        <v/>
      </c>
      <c r="K376" s="150" t="str">
        <f>IF('Peticions Aules'!K378="","",'Peticions Aules'!K378)</f>
        <v/>
      </c>
      <c r="L376" s="151" t="str">
        <f>IF('Peticions Aules'!L378="","",'Peticions Aules'!L378)</f>
        <v/>
      </c>
      <c r="M376" s="151" t="str">
        <f>IF('Peticions Aules'!M378="","",'Peticions Aules'!M378)</f>
        <v/>
      </c>
      <c r="N376" s="152" t="str">
        <f>IF('Peticions Aules'!N378="","",'Peticions Aules'!N378)</f>
        <v/>
      </c>
      <c r="O376" s="156" t="str">
        <f>IF('Peticions Aules'!O378="","",'Peticions Aules'!O378)</f>
        <v/>
      </c>
      <c r="Q376" s="160">
        <f t="shared" si="40"/>
        <v>0</v>
      </c>
      <c r="R376" s="154">
        <f xml:space="preserve"> IF(Q376="",0,Calculs!$C$35*Q376)</f>
        <v>0</v>
      </c>
      <c r="S376" s="160">
        <f t="shared" si="41"/>
        <v>0</v>
      </c>
      <c r="T376" s="153" t="str">
        <f t="shared" si="42"/>
        <v/>
      </c>
      <c r="U376" s="153" t="str">
        <f t="shared" si="43"/>
        <v/>
      </c>
      <c r="V376" s="154">
        <f xml:space="preserve">  IF(T376&lt;&gt;"",IF(E376="",0,SUMIF(Calculs!$B$2:$B$19,T376,Calculs!$C$2:$C$19)*E376),0)</f>
        <v>0</v>
      </c>
      <c r="W376" s="160">
        <f t="shared" si="44"/>
        <v>0</v>
      </c>
      <c r="X376" s="154" t="str">
        <f t="shared" si="48"/>
        <v/>
      </c>
      <c r="Y376" s="154">
        <f xml:space="preserve"> IF(X376="", 0,IF(E376="",0, VLOOKUP(X376,Calculs!$B$25:$C$30,2,FALSE)*E376))</f>
        <v>0</v>
      </c>
      <c r="Z376" s="160">
        <f t="shared" si="45"/>
        <v>0</v>
      </c>
      <c r="AA376" s="154">
        <f xml:space="preserve">  IF(Z376="",0,Z376*Calculs!$C$32)</f>
        <v>0</v>
      </c>
      <c r="AC376" s="154">
        <f t="shared" si="46"/>
        <v>0</v>
      </c>
    </row>
    <row r="377" spans="1:29" s="153" customFormat="1" ht="12.75" customHeight="1" x14ac:dyDescent="0.2">
      <c r="A377" s="145" t="str">
        <f>IF('Peticions Aules'!A379="","",'Peticions Aules'!A379)</f>
        <v/>
      </c>
      <c r="B377" s="145" t="str">
        <f>IF('Peticions Aules'!B379="","",'Peticions Aules'!B379)</f>
        <v/>
      </c>
      <c r="C377" s="145" t="str">
        <f>IF('Peticions Aules'!C379="","",'Peticions Aules'!C379)</f>
        <v/>
      </c>
      <c r="D377" s="146" t="str">
        <f>IF('Peticions Aules'!D379="","",'Peticions Aules'!D379)</f>
        <v/>
      </c>
      <c r="E377" s="147" t="str">
        <f>IF('Peticions Aules'!E379="","",'Peticions Aules'!E379)</f>
        <v/>
      </c>
      <c r="F377" s="148" t="str">
        <f>IF('Peticions Aules'!F379="","",'Peticions Aules'!F379)</f>
        <v/>
      </c>
      <c r="G377" s="148" t="str">
        <f>IF('Peticions Aules'!G379="","",'Peticions Aules'!G379)</f>
        <v/>
      </c>
      <c r="H377" s="148" t="str">
        <f>IF('Peticions Aules'!H379="","",'Peticions Aules'!H379)</f>
        <v/>
      </c>
      <c r="I377" s="148" t="str">
        <f>IF('Peticions Aules'!I379="","",'Peticions Aules'!I379)</f>
        <v/>
      </c>
      <c r="J377" s="149" t="str">
        <f>IF('Peticions Aules'!J379="","",'Peticions Aules'!J379)</f>
        <v/>
      </c>
      <c r="K377" s="150" t="str">
        <f>IF('Peticions Aules'!K379="","",'Peticions Aules'!K379)</f>
        <v/>
      </c>
      <c r="L377" s="151" t="str">
        <f>IF('Peticions Aules'!L379="","",'Peticions Aules'!L379)</f>
        <v/>
      </c>
      <c r="M377" s="151" t="str">
        <f>IF('Peticions Aules'!M379="","",'Peticions Aules'!M379)</f>
        <v/>
      </c>
      <c r="N377" s="152" t="str">
        <f>IF('Peticions Aules'!N379="","",'Peticions Aules'!N379)</f>
        <v/>
      </c>
      <c r="O377" s="156" t="str">
        <f>IF('Peticions Aules'!O379="","",'Peticions Aules'!O379)</f>
        <v/>
      </c>
      <c r="Q377" s="160">
        <f t="shared" si="40"/>
        <v>0</v>
      </c>
      <c r="R377" s="154">
        <f xml:space="preserve"> IF(Q377="",0,Calculs!$C$35*Q377)</f>
        <v>0</v>
      </c>
      <c r="S377" s="160">
        <f t="shared" si="41"/>
        <v>0</v>
      </c>
      <c r="T377" s="153" t="str">
        <f t="shared" si="42"/>
        <v/>
      </c>
      <c r="U377" s="153" t="str">
        <f t="shared" si="43"/>
        <v/>
      </c>
      <c r="V377" s="154">
        <f xml:space="preserve">  IF(T377&lt;&gt;"",IF(E377="",0,SUMIF(Calculs!$B$2:$B$19,T377,Calculs!$C$2:$C$19)*E377),0)</f>
        <v>0</v>
      </c>
      <c r="W377" s="160">
        <f t="shared" si="44"/>
        <v>0</v>
      </c>
      <c r="X377" s="154" t="str">
        <f t="shared" si="48"/>
        <v/>
      </c>
      <c r="Y377" s="154">
        <f xml:space="preserve"> IF(X377="", 0,IF(E377="",0, VLOOKUP(X377,Calculs!$B$25:$C$30,2,FALSE)*E377))</f>
        <v>0</v>
      </c>
      <c r="Z377" s="160">
        <f t="shared" si="45"/>
        <v>0</v>
      </c>
      <c r="AA377" s="154">
        <f xml:space="preserve">  IF(Z377="",0,Z377*Calculs!$C$32)</f>
        <v>0</v>
      </c>
      <c r="AC377" s="154">
        <f t="shared" si="46"/>
        <v>0</v>
      </c>
    </row>
    <row r="378" spans="1:29" s="153" customFormat="1" ht="12.75" customHeight="1" x14ac:dyDescent="0.2">
      <c r="A378" s="145" t="str">
        <f>IF('Peticions Aules'!A380="","",'Peticions Aules'!A380)</f>
        <v/>
      </c>
      <c r="B378" s="145" t="str">
        <f>IF('Peticions Aules'!B380="","",'Peticions Aules'!B380)</f>
        <v/>
      </c>
      <c r="C378" s="145" t="str">
        <f>IF('Peticions Aules'!C380="","",'Peticions Aules'!C380)</f>
        <v/>
      </c>
      <c r="D378" s="146" t="str">
        <f>IF('Peticions Aules'!D380="","",'Peticions Aules'!D380)</f>
        <v/>
      </c>
      <c r="E378" s="147" t="str">
        <f>IF('Peticions Aules'!E380="","",'Peticions Aules'!E380)</f>
        <v/>
      </c>
      <c r="F378" s="148" t="str">
        <f>IF('Peticions Aules'!F380="","",'Peticions Aules'!F380)</f>
        <v/>
      </c>
      <c r="G378" s="148" t="str">
        <f>IF('Peticions Aules'!G380="","",'Peticions Aules'!G380)</f>
        <v/>
      </c>
      <c r="H378" s="148" t="str">
        <f>IF('Peticions Aules'!H380="","",'Peticions Aules'!H380)</f>
        <v/>
      </c>
      <c r="I378" s="148" t="str">
        <f>IF('Peticions Aules'!I380="","",'Peticions Aules'!I380)</f>
        <v/>
      </c>
      <c r="J378" s="149" t="str">
        <f>IF('Peticions Aules'!J380="","",'Peticions Aules'!J380)</f>
        <v/>
      </c>
      <c r="K378" s="150" t="str">
        <f>IF('Peticions Aules'!K380="","",'Peticions Aules'!K380)</f>
        <v/>
      </c>
      <c r="L378" s="151" t="str">
        <f>IF('Peticions Aules'!L380="","",'Peticions Aules'!L380)</f>
        <v/>
      </c>
      <c r="M378" s="151" t="str">
        <f>IF('Peticions Aules'!M380="","",'Peticions Aules'!M380)</f>
        <v/>
      </c>
      <c r="N378" s="152" t="str">
        <f>IF('Peticions Aules'!N380="","",'Peticions Aules'!N380)</f>
        <v/>
      </c>
      <c r="O378" s="156" t="str">
        <f>IF('Peticions Aules'!O380="","",'Peticions Aules'!O380)</f>
        <v/>
      </c>
      <c r="Q378" s="160">
        <f t="shared" si="40"/>
        <v>0</v>
      </c>
      <c r="R378" s="154">
        <f xml:space="preserve"> IF(Q378="",0,Calculs!$C$35*Q378)</f>
        <v>0</v>
      </c>
      <c r="S378" s="160">
        <f t="shared" si="41"/>
        <v>0</v>
      </c>
      <c r="T378" s="153" t="str">
        <f t="shared" si="42"/>
        <v/>
      </c>
      <c r="U378" s="153" t="str">
        <f t="shared" si="43"/>
        <v/>
      </c>
      <c r="V378" s="154">
        <f xml:space="preserve">  IF(T378&lt;&gt;"",IF(E378="",0,SUMIF(Calculs!$B$2:$B$19,T378,Calculs!$C$2:$C$19)*E378),0)</f>
        <v>0</v>
      </c>
      <c r="W378" s="160">
        <f t="shared" si="44"/>
        <v>0</v>
      </c>
      <c r="X378" s="154" t="str">
        <f t="shared" si="48"/>
        <v/>
      </c>
      <c r="Y378" s="154">
        <f xml:space="preserve"> IF(X378="", 0,IF(E378="",0, VLOOKUP(X378,Calculs!$B$25:$C$30,2,FALSE)*E378))</f>
        <v>0</v>
      </c>
      <c r="Z378" s="160">
        <f t="shared" si="45"/>
        <v>0</v>
      </c>
      <c r="AA378" s="154">
        <f xml:space="preserve">  IF(Z378="",0,Z378*Calculs!$C$32)</f>
        <v>0</v>
      </c>
      <c r="AC378" s="154">
        <f t="shared" si="46"/>
        <v>0</v>
      </c>
    </row>
    <row r="379" spans="1:29" s="153" customFormat="1" ht="12.75" customHeight="1" x14ac:dyDescent="0.2">
      <c r="A379" s="145" t="str">
        <f>IF('Peticions Aules'!A381="","",'Peticions Aules'!A381)</f>
        <v/>
      </c>
      <c r="B379" s="145" t="str">
        <f>IF('Peticions Aules'!B381="","",'Peticions Aules'!B381)</f>
        <v/>
      </c>
      <c r="C379" s="145" t="str">
        <f>IF('Peticions Aules'!C381="","",'Peticions Aules'!C381)</f>
        <v/>
      </c>
      <c r="D379" s="146" t="str">
        <f>IF('Peticions Aules'!D381="","",'Peticions Aules'!D381)</f>
        <v/>
      </c>
      <c r="E379" s="147" t="str">
        <f>IF('Peticions Aules'!E381="","",'Peticions Aules'!E381)</f>
        <v/>
      </c>
      <c r="F379" s="148" t="str">
        <f>IF('Peticions Aules'!F381="","",'Peticions Aules'!F381)</f>
        <v/>
      </c>
      <c r="G379" s="148" t="str">
        <f>IF('Peticions Aules'!G381="","",'Peticions Aules'!G381)</f>
        <v/>
      </c>
      <c r="H379" s="148" t="str">
        <f>IF('Peticions Aules'!H381="","",'Peticions Aules'!H381)</f>
        <v/>
      </c>
      <c r="I379" s="148" t="str">
        <f>IF('Peticions Aules'!I381="","",'Peticions Aules'!I381)</f>
        <v/>
      </c>
      <c r="J379" s="149" t="str">
        <f>IF('Peticions Aules'!J381="","",'Peticions Aules'!J381)</f>
        <v/>
      </c>
      <c r="K379" s="150" t="str">
        <f>IF('Peticions Aules'!K381="","",'Peticions Aules'!K381)</f>
        <v/>
      </c>
      <c r="L379" s="151" t="str">
        <f>IF('Peticions Aules'!L381="","",'Peticions Aules'!L381)</f>
        <v/>
      </c>
      <c r="M379" s="151" t="str">
        <f>IF('Peticions Aules'!M381="","",'Peticions Aules'!M381)</f>
        <v/>
      </c>
      <c r="N379" s="152" t="str">
        <f>IF('Peticions Aules'!N381="","",'Peticions Aules'!N381)</f>
        <v/>
      </c>
      <c r="O379" s="156" t="str">
        <f>IF('Peticions Aules'!O381="","",'Peticions Aules'!O381)</f>
        <v/>
      </c>
      <c r="Q379" s="160">
        <f t="shared" si="40"/>
        <v>0</v>
      </c>
      <c r="R379" s="154">
        <f xml:space="preserve"> IF(Q379="",0,Calculs!$C$35*Q379)</f>
        <v>0</v>
      </c>
      <c r="S379" s="160">
        <f t="shared" si="41"/>
        <v>0</v>
      </c>
      <c r="T379" s="153" t="str">
        <f t="shared" si="42"/>
        <v/>
      </c>
      <c r="U379" s="153" t="str">
        <f t="shared" si="43"/>
        <v/>
      </c>
      <c r="V379" s="154">
        <f xml:space="preserve">  IF(T379&lt;&gt;"",IF(E379="",0,SUMIF(Calculs!$B$2:$B$19,T379,Calculs!$C$2:$C$19)*E379),0)</f>
        <v>0</v>
      </c>
      <c r="W379" s="160">
        <f t="shared" si="44"/>
        <v>0</v>
      </c>
      <c r="X379" s="154" t="str">
        <f t="shared" si="48"/>
        <v/>
      </c>
      <c r="Y379" s="154">
        <f xml:space="preserve"> IF(X379="", 0,IF(E379="",0, VLOOKUP(X379,Calculs!$B$25:$C$30,2,FALSE)*E379))</f>
        <v>0</v>
      </c>
      <c r="Z379" s="160">
        <f t="shared" si="45"/>
        <v>0</v>
      </c>
      <c r="AA379" s="154">
        <f xml:space="preserve">  IF(Z379="",0,Z379*Calculs!$C$32)</f>
        <v>0</v>
      </c>
      <c r="AC379" s="154">
        <f t="shared" si="46"/>
        <v>0</v>
      </c>
    </row>
    <row r="380" spans="1:29" s="153" customFormat="1" ht="12.75" customHeight="1" x14ac:dyDescent="0.2">
      <c r="A380" s="145" t="str">
        <f>IF('Peticions Aules'!A382="","",'Peticions Aules'!A382)</f>
        <v/>
      </c>
      <c r="B380" s="145" t="str">
        <f>IF('Peticions Aules'!B382="","",'Peticions Aules'!B382)</f>
        <v/>
      </c>
      <c r="C380" s="145" t="str">
        <f>IF('Peticions Aules'!C382="","",'Peticions Aules'!C382)</f>
        <v/>
      </c>
      <c r="D380" s="146" t="str">
        <f>IF('Peticions Aules'!D382="","",'Peticions Aules'!D382)</f>
        <v/>
      </c>
      <c r="E380" s="147" t="str">
        <f>IF('Peticions Aules'!E382="","",'Peticions Aules'!E382)</f>
        <v/>
      </c>
      <c r="F380" s="148" t="str">
        <f>IF('Peticions Aules'!F382="","",'Peticions Aules'!F382)</f>
        <v/>
      </c>
      <c r="G380" s="148" t="str">
        <f>IF('Peticions Aules'!G382="","",'Peticions Aules'!G382)</f>
        <v/>
      </c>
      <c r="H380" s="148" t="str">
        <f>IF('Peticions Aules'!H382="","",'Peticions Aules'!H382)</f>
        <v/>
      </c>
      <c r="I380" s="148" t="str">
        <f>IF('Peticions Aules'!I382="","",'Peticions Aules'!I382)</f>
        <v/>
      </c>
      <c r="J380" s="149" t="str">
        <f>IF('Peticions Aules'!J382="","",'Peticions Aules'!J382)</f>
        <v/>
      </c>
      <c r="K380" s="150" t="str">
        <f>IF('Peticions Aules'!K382="","",'Peticions Aules'!K382)</f>
        <v/>
      </c>
      <c r="L380" s="151" t="str">
        <f>IF('Peticions Aules'!L382="","",'Peticions Aules'!L382)</f>
        <v/>
      </c>
      <c r="M380" s="151" t="str">
        <f>IF('Peticions Aules'!M382="","",'Peticions Aules'!M382)</f>
        <v/>
      </c>
      <c r="N380" s="152" t="str">
        <f>IF('Peticions Aules'!N382="","",'Peticions Aules'!N382)</f>
        <v/>
      </c>
      <c r="O380" s="156" t="str">
        <f>IF('Peticions Aules'!O382="","",'Peticions Aules'!O382)</f>
        <v/>
      </c>
      <c r="Q380" s="160">
        <f t="shared" si="40"/>
        <v>0</v>
      </c>
      <c r="R380" s="154">
        <f xml:space="preserve"> IF(Q380="",0,Calculs!$C$35*Q380)</f>
        <v>0</v>
      </c>
      <c r="S380" s="160">
        <f t="shared" si="41"/>
        <v>0</v>
      </c>
      <c r="T380" s="153" t="str">
        <f t="shared" si="42"/>
        <v/>
      </c>
      <c r="U380" s="153" t="str">
        <f t="shared" si="43"/>
        <v/>
      </c>
      <c r="V380" s="154">
        <f xml:space="preserve">  IF(T380&lt;&gt;"",IF(E380="",0,SUMIF(Calculs!$B$2:$B$19,T380,Calculs!$C$2:$C$19)*E380),0)</f>
        <v>0</v>
      </c>
      <c r="W380" s="160">
        <f t="shared" si="44"/>
        <v>0</v>
      </c>
      <c r="X380" s="154" t="str">
        <f t="shared" si="48"/>
        <v/>
      </c>
      <c r="Y380" s="154">
        <f xml:space="preserve"> IF(X380="", 0,IF(E380="",0, VLOOKUP(X380,Calculs!$B$25:$C$30,2,FALSE)*E380))</f>
        <v>0</v>
      </c>
      <c r="Z380" s="160">
        <f t="shared" si="45"/>
        <v>0</v>
      </c>
      <c r="AA380" s="154">
        <f xml:space="preserve">  IF(Z380="",0,Z380*Calculs!$C$32)</f>
        <v>0</v>
      </c>
      <c r="AC380" s="154">
        <f t="shared" si="46"/>
        <v>0</v>
      </c>
    </row>
    <row r="381" spans="1:29" s="153" customFormat="1" ht="12.75" customHeight="1" x14ac:dyDescent="0.2">
      <c r="A381" s="145" t="str">
        <f>IF('Peticions Aules'!A383="","",'Peticions Aules'!A383)</f>
        <v/>
      </c>
      <c r="B381" s="145" t="str">
        <f>IF('Peticions Aules'!B383="","",'Peticions Aules'!B383)</f>
        <v/>
      </c>
      <c r="C381" s="145" t="str">
        <f>IF('Peticions Aules'!C383="","",'Peticions Aules'!C383)</f>
        <v/>
      </c>
      <c r="D381" s="146" t="str">
        <f>IF('Peticions Aules'!D383="","",'Peticions Aules'!D383)</f>
        <v/>
      </c>
      <c r="E381" s="147" t="str">
        <f>IF('Peticions Aules'!E383="","",'Peticions Aules'!E383)</f>
        <v/>
      </c>
      <c r="F381" s="148" t="str">
        <f>IF('Peticions Aules'!F383="","",'Peticions Aules'!F383)</f>
        <v/>
      </c>
      <c r="G381" s="148" t="str">
        <f>IF('Peticions Aules'!G383="","",'Peticions Aules'!G383)</f>
        <v/>
      </c>
      <c r="H381" s="148" t="str">
        <f>IF('Peticions Aules'!H383="","",'Peticions Aules'!H383)</f>
        <v/>
      </c>
      <c r="I381" s="148" t="str">
        <f>IF('Peticions Aules'!I383="","",'Peticions Aules'!I383)</f>
        <v/>
      </c>
      <c r="J381" s="149" t="str">
        <f>IF('Peticions Aules'!J383="","",'Peticions Aules'!J383)</f>
        <v/>
      </c>
      <c r="K381" s="150" t="str">
        <f>IF('Peticions Aules'!K383="","",'Peticions Aules'!K383)</f>
        <v/>
      </c>
      <c r="L381" s="151" t="str">
        <f>IF('Peticions Aules'!L383="","",'Peticions Aules'!L383)</f>
        <v/>
      </c>
      <c r="M381" s="151" t="str">
        <f>IF('Peticions Aules'!M383="","",'Peticions Aules'!M383)</f>
        <v/>
      </c>
      <c r="N381" s="152" t="str">
        <f>IF('Peticions Aules'!N383="","",'Peticions Aules'!N383)</f>
        <v/>
      </c>
      <c r="O381" s="156" t="str">
        <f>IF('Peticions Aules'!O383="","",'Peticions Aules'!O383)</f>
        <v/>
      </c>
      <c r="Q381" s="160">
        <f t="shared" si="40"/>
        <v>0</v>
      </c>
      <c r="R381" s="154">
        <f xml:space="preserve"> IF(Q381="",0,Calculs!$C$35*Q381)</f>
        <v>0</v>
      </c>
      <c r="S381" s="160">
        <f t="shared" si="41"/>
        <v>0</v>
      </c>
      <c r="T381" s="153" t="str">
        <f t="shared" si="42"/>
        <v/>
      </c>
      <c r="U381" s="153" t="str">
        <f t="shared" si="43"/>
        <v/>
      </c>
      <c r="V381" s="154">
        <f xml:space="preserve">  IF(T381&lt;&gt;"",IF(E381="",0,SUMIF(Calculs!$B$2:$B$19,T381,Calculs!$C$2:$C$19)*E381),0)</f>
        <v>0</v>
      </c>
      <c r="W381" s="160">
        <f t="shared" si="44"/>
        <v>0</v>
      </c>
      <c r="X381" s="154" t="str">
        <f t="shared" si="48"/>
        <v/>
      </c>
      <c r="Y381" s="154">
        <f xml:space="preserve"> IF(X381="", 0,IF(E381="",0, VLOOKUP(X381,Calculs!$B$25:$C$30,2,FALSE)*E381))</f>
        <v>0</v>
      </c>
      <c r="Z381" s="160">
        <f t="shared" si="45"/>
        <v>0</v>
      </c>
      <c r="AA381" s="154">
        <f xml:space="preserve">  IF(Z381="",0,Z381*Calculs!$C$32)</f>
        <v>0</v>
      </c>
      <c r="AC381" s="154">
        <f t="shared" si="46"/>
        <v>0</v>
      </c>
    </row>
    <row r="382" spans="1:29" s="153" customFormat="1" ht="12.75" customHeight="1" x14ac:dyDescent="0.2">
      <c r="A382" s="145" t="str">
        <f>IF('Peticions Aules'!A384="","",'Peticions Aules'!A384)</f>
        <v/>
      </c>
      <c r="B382" s="145" t="str">
        <f>IF('Peticions Aules'!B384="","",'Peticions Aules'!B384)</f>
        <v/>
      </c>
      <c r="C382" s="145" t="str">
        <f>IF('Peticions Aules'!C384="","",'Peticions Aules'!C384)</f>
        <v/>
      </c>
      <c r="D382" s="146" t="str">
        <f>IF('Peticions Aules'!D384="","",'Peticions Aules'!D384)</f>
        <v/>
      </c>
      <c r="E382" s="147" t="str">
        <f>IF('Peticions Aules'!E384="","",'Peticions Aules'!E384)</f>
        <v/>
      </c>
      <c r="F382" s="148" t="str">
        <f>IF('Peticions Aules'!F384="","",'Peticions Aules'!F384)</f>
        <v/>
      </c>
      <c r="G382" s="148" t="str">
        <f>IF('Peticions Aules'!G384="","",'Peticions Aules'!G384)</f>
        <v/>
      </c>
      <c r="H382" s="148" t="str">
        <f>IF('Peticions Aules'!H384="","",'Peticions Aules'!H384)</f>
        <v/>
      </c>
      <c r="I382" s="148" t="str">
        <f>IF('Peticions Aules'!I384="","",'Peticions Aules'!I384)</f>
        <v/>
      </c>
      <c r="J382" s="149" t="str">
        <f>IF('Peticions Aules'!J384="","",'Peticions Aules'!J384)</f>
        <v/>
      </c>
      <c r="K382" s="150" t="str">
        <f>IF('Peticions Aules'!K384="","",'Peticions Aules'!K384)</f>
        <v/>
      </c>
      <c r="L382" s="151" t="str">
        <f>IF('Peticions Aules'!L384="","",'Peticions Aules'!L384)</f>
        <v/>
      </c>
      <c r="M382" s="151" t="str">
        <f>IF('Peticions Aules'!M384="","",'Peticions Aules'!M384)</f>
        <v/>
      </c>
      <c r="N382" s="152" t="str">
        <f>IF('Peticions Aules'!N384="","",'Peticions Aules'!N384)</f>
        <v/>
      </c>
      <c r="O382" s="156" t="str">
        <f>IF('Peticions Aules'!O384="","",'Peticions Aules'!O384)</f>
        <v/>
      </c>
      <c r="Q382" s="160">
        <f t="shared" si="40"/>
        <v>0</v>
      </c>
      <c r="R382" s="154">
        <f xml:space="preserve"> IF(Q382="",0,Calculs!$C$35*Q382)</f>
        <v>0</v>
      </c>
      <c r="S382" s="160">
        <f t="shared" si="41"/>
        <v>0</v>
      </c>
      <c r="T382" s="153" t="str">
        <f t="shared" si="42"/>
        <v/>
      </c>
      <c r="U382" s="153" t="str">
        <f t="shared" si="43"/>
        <v/>
      </c>
      <c r="V382" s="154">
        <f xml:space="preserve">  IF(T382&lt;&gt;"",IF(E382="",0,SUMIF(Calculs!$B$2:$B$19,T382,Calculs!$C$2:$C$19)*E382),0)</f>
        <v>0</v>
      </c>
      <c r="W382" s="160">
        <f t="shared" si="44"/>
        <v>0</v>
      </c>
      <c r="X382" s="154" t="str">
        <f t="shared" si="48"/>
        <v/>
      </c>
      <c r="Y382" s="154">
        <f xml:space="preserve"> IF(X382="", 0,IF(E382="",0, VLOOKUP(X382,Calculs!$B$25:$C$30,2,FALSE)*E382))</f>
        <v>0</v>
      </c>
      <c r="Z382" s="160">
        <f t="shared" si="45"/>
        <v>0</v>
      </c>
      <c r="AA382" s="154">
        <f xml:space="preserve">  IF(Z382="",0,Z382*Calculs!$C$32)</f>
        <v>0</v>
      </c>
      <c r="AC382" s="154">
        <f t="shared" si="46"/>
        <v>0</v>
      </c>
    </row>
    <row r="383" spans="1:29" s="153" customFormat="1" ht="12.75" customHeight="1" x14ac:dyDescent="0.2">
      <c r="A383" s="145" t="str">
        <f>IF('Peticions Aules'!A385="","",'Peticions Aules'!A385)</f>
        <v/>
      </c>
      <c r="B383" s="145" t="str">
        <f>IF('Peticions Aules'!B385="","",'Peticions Aules'!B385)</f>
        <v/>
      </c>
      <c r="C383" s="145" t="str">
        <f>IF('Peticions Aules'!C385="","",'Peticions Aules'!C385)</f>
        <v/>
      </c>
      <c r="D383" s="146" t="str">
        <f>IF('Peticions Aules'!D385="","",'Peticions Aules'!D385)</f>
        <v/>
      </c>
      <c r="E383" s="147" t="str">
        <f>IF('Peticions Aules'!E385="","",'Peticions Aules'!E385)</f>
        <v/>
      </c>
      <c r="F383" s="148" t="str">
        <f>IF('Peticions Aules'!F385="","",'Peticions Aules'!F385)</f>
        <v/>
      </c>
      <c r="G383" s="148" t="str">
        <f>IF('Peticions Aules'!G385="","",'Peticions Aules'!G385)</f>
        <v/>
      </c>
      <c r="H383" s="148" t="str">
        <f>IF('Peticions Aules'!H385="","",'Peticions Aules'!H385)</f>
        <v/>
      </c>
      <c r="I383" s="148" t="str">
        <f>IF('Peticions Aules'!I385="","",'Peticions Aules'!I385)</f>
        <v/>
      </c>
      <c r="J383" s="149" t="str">
        <f>IF('Peticions Aules'!J385="","",'Peticions Aules'!J385)</f>
        <v/>
      </c>
      <c r="K383" s="150" t="str">
        <f>IF('Peticions Aules'!K385="","",'Peticions Aules'!K385)</f>
        <v/>
      </c>
      <c r="L383" s="151" t="str">
        <f>IF('Peticions Aules'!L385="","",'Peticions Aules'!L385)</f>
        <v/>
      </c>
      <c r="M383" s="151" t="str">
        <f>IF('Peticions Aules'!M385="","",'Peticions Aules'!M385)</f>
        <v/>
      </c>
      <c r="N383" s="152" t="str">
        <f>IF('Peticions Aules'!N385="","",'Peticions Aules'!N385)</f>
        <v/>
      </c>
      <c r="O383" s="156" t="str">
        <f>IF('Peticions Aules'!O385="","",'Peticions Aules'!O385)</f>
        <v/>
      </c>
      <c r="Q383" s="160">
        <f t="shared" si="40"/>
        <v>0</v>
      </c>
      <c r="R383" s="154">
        <f xml:space="preserve"> IF(Q383="",0,Calculs!$C$35*Q383)</f>
        <v>0</v>
      </c>
      <c r="S383" s="160">
        <f t="shared" si="41"/>
        <v>0</v>
      </c>
      <c r="T383" s="153" t="str">
        <f t="shared" si="42"/>
        <v/>
      </c>
      <c r="U383" s="153" t="str">
        <f t="shared" si="43"/>
        <v/>
      </c>
      <c r="V383" s="154">
        <f xml:space="preserve">  IF(T383&lt;&gt;"",IF(E383="",0,SUMIF(Calculs!$B$2:$B$19,T383,Calculs!$C$2:$C$19)*E383),0)</f>
        <v>0</v>
      </c>
      <c r="W383" s="160">
        <f t="shared" si="44"/>
        <v>0</v>
      </c>
      <c r="X383" s="154" t="str">
        <f t="shared" si="48"/>
        <v/>
      </c>
      <c r="Y383" s="154">
        <f xml:space="preserve"> IF(X383="", 0,IF(E383="",0, VLOOKUP(X383,Calculs!$B$25:$C$30,2,FALSE)*E383))</f>
        <v>0</v>
      </c>
      <c r="Z383" s="160">
        <f t="shared" si="45"/>
        <v>0</v>
      </c>
      <c r="AA383" s="154">
        <f xml:space="preserve">  IF(Z383="",0,Z383*Calculs!$C$32)</f>
        <v>0</v>
      </c>
      <c r="AC383" s="154">
        <f t="shared" si="46"/>
        <v>0</v>
      </c>
    </row>
    <row r="384" spans="1:29" s="153" customFormat="1" ht="12.75" customHeight="1" x14ac:dyDescent="0.2">
      <c r="A384" s="145" t="str">
        <f>IF('Peticions Aules'!A386="","",'Peticions Aules'!A386)</f>
        <v/>
      </c>
      <c r="B384" s="145" t="str">
        <f>IF('Peticions Aules'!B386="","",'Peticions Aules'!B386)</f>
        <v/>
      </c>
      <c r="C384" s="145" t="str">
        <f>IF('Peticions Aules'!C386="","",'Peticions Aules'!C386)</f>
        <v/>
      </c>
      <c r="D384" s="146" t="str">
        <f>IF('Peticions Aules'!D386="","",'Peticions Aules'!D386)</f>
        <v/>
      </c>
      <c r="E384" s="147" t="str">
        <f>IF('Peticions Aules'!E386="","",'Peticions Aules'!E386)</f>
        <v/>
      </c>
      <c r="F384" s="148" t="str">
        <f>IF('Peticions Aules'!F386="","",'Peticions Aules'!F386)</f>
        <v/>
      </c>
      <c r="G384" s="148" t="str">
        <f>IF('Peticions Aules'!G386="","",'Peticions Aules'!G386)</f>
        <v/>
      </c>
      <c r="H384" s="148" t="str">
        <f>IF('Peticions Aules'!H386="","",'Peticions Aules'!H386)</f>
        <v/>
      </c>
      <c r="I384" s="148" t="str">
        <f>IF('Peticions Aules'!I386="","",'Peticions Aules'!I386)</f>
        <v/>
      </c>
      <c r="J384" s="149" t="str">
        <f>IF('Peticions Aules'!J386="","",'Peticions Aules'!J386)</f>
        <v/>
      </c>
      <c r="K384" s="150" t="str">
        <f>IF('Peticions Aules'!K386="","",'Peticions Aules'!K386)</f>
        <v/>
      </c>
      <c r="L384" s="151" t="str">
        <f>IF('Peticions Aules'!L386="","",'Peticions Aules'!L386)</f>
        <v/>
      </c>
      <c r="M384" s="151" t="str">
        <f>IF('Peticions Aules'!M386="","",'Peticions Aules'!M386)</f>
        <v/>
      </c>
      <c r="N384" s="152" t="str">
        <f>IF('Peticions Aules'!N386="","",'Peticions Aules'!N386)</f>
        <v/>
      </c>
      <c r="O384" s="156" t="str">
        <f>IF('Peticions Aules'!O386="","",'Peticions Aules'!O386)</f>
        <v/>
      </c>
      <c r="Q384" s="160">
        <f t="shared" si="40"/>
        <v>0</v>
      </c>
      <c r="R384" s="154">
        <f xml:space="preserve"> IF(Q384="",0,Calculs!$C$35*Q384)</f>
        <v>0</v>
      </c>
      <c r="S384" s="160">
        <f t="shared" si="41"/>
        <v>0</v>
      </c>
      <c r="T384" s="153" t="str">
        <f t="shared" si="42"/>
        <v/>
      </c>
      <c r="U384" s="153" t="str">
        <f t="shared" si="43"/>
        <v/>
      </c>
      <c r="V384" s="154">
        <f xml:space="preserve">  IF(T384&lt;&gt;"",IF(E384="",0,SUMIF(Calculs!$B$2:$B$19,T384,Calculs!$C$2:$C$19)*E384),0)</f>
        <v>0</v>
      </c>
      <c r="W384" s="160">
        <f t="shared" si="44"/>
        <v>0</v>
      </c>
      <c r="X384" s="154" t="str">
        <f t="shared" si="48"/>
        <v/>
      </c>
      <c r="Y384" s="154">
        <f xml:space="preserve"> IF(X384="", 0,IF(E384="",0, VLOOKUP(X384,Calculs!$B$25:$C$30,2,FALSE)*E384))</f>
        <v>0</v>
      </c>
      <c r="Z384" s="160">
        <f t="shared" si="45"/>
        <v>0</v>
      </c>
      <c r="AA384" s="154">
        <f xml:space="preserve">  IF(Z384="",0,Z384*Calculs!$C$32)</f>
        <v>0</v>
      </c>
      <c r="AC384" s="154">
        <f t="shared" si="46"/>
        <v>0</v>
      </c>
    </row>
    <row r="385" spans="1:29" s="153" customFormat="1" ht="12.75" customHeight="1" x14ac:dyDescent="0.2">
      <c r="A385" s="145" t="str">
        <f>IF('Peticions Aules'!A387="","",'Peticions Aules'!A387)</f>
        <v/>
      </c>
      <c r="B385" s="145" t="str">
        <f>IF('Peticions Aules'!B387="","",'Peticions Aules'!B387)</f>
        <v/>
      </c>
      <c r="C385" s="145" t="str">
        <f>IF('Peticions Aules'!C387="","",'Peticions Aules'!C387)</f>
        <v/>
      </c>
      <c r="D385" s="146" t="str">
        <f>IF('Peticions Aules'!D387="","",'Peticions Aules'!D387)</f>
        <v/>
      </c>
      <c r="E385" s="147" t="str">
        <f>IF('Peticions Aules'!E387="","",'Peticions Aules'!E387)</f>
        <v/>
      </c>
      <c r="F385" s="148" t="str">
        <f>IF('Peticions Aules'!F387="","",'Peticions Aules'!F387)</f>
        <v/>
      </c>
      <c r="G385" s="148" t="str">
        <f>IF('Peticions Aules'!G387="","",'Peticions Aules'!G387)</f>
        <v/>
      </c>
      <c r="H385" s="148" t="str">
        <f>IF('Peticions Aules'!H387="","",'Peticions Aules'!H387)</f>
        <v/>
      </c>
      <c r="I385" s="148" t="str">
        <f>IF('Peticions Aules'!I387="","",'Peticions Aules'!I387)</f>
        <v/>
      </c>
      <c r="J385" s="149" t="str">
        <f>IF('Peticions Aules'!J387="","",'Peticions Aules'!J387)</f>
        <v/>
      </c>
      <c r="K385" s="150" t="str">
        <f>IF('Peticions Aules'!K387="","",'Peticions Aules'!K387)</f>
        <v/>
      </c>
      <c r="L385" s="151" t="str">
        <f>IF('Peticions Aules'!L387="","",'Peticions Aules'!L387)</f>
        <v/>
      </c>
      <c r="M385" s="151" t="str">
        <f>IF('Peticions Aules'!M387="","",'Peticions Aules'!M387)</f>
        <v/>
      </c>
      <c r="N385" s="152" t="str">
        <f>IF('Peticions Aules'!N387="","",'Peticions Aules'!N387)</f>
        <v/>
      </c>
      <c r="O385" s="156" t="str">
        <f>IF('Peticions Aules'!O387="","",'Peticions Aules'!O387)</f>
        <v/>
      </c>
      <c r="Q385" s="160">
        <f t="shared" si="40"/>
        <v>0</v>
      </c>
      <c r="R385" s="154">
        <f xml:space="preserve"> IF(Q385="",0,Calculs!$C$35*Q385)</f>
        <v>0</v>
      </c>
      <c r="S385" s="160">
        <f t="shared" si="41"/>
        <v>0</v>
      </c>
      <c r="T385" s="153" t="str">
        <f t="shared" si="42"/>
        <v/>
      </c>
      <c r="U385" s="153" t="str">
        <f t="shared" si="43"/>
        <v/>
      </c>
      <c r="V385" s="154">
        <f xml:space="preserve">  IF(T385&lt;&gt;"",IF(E385="",0,SUMIF(Calculs!$B$2:$B$19,T385,Calculs!$C$2:$C$19)*E385),0)</f>
        <v>0</v>
      </c>
      <c r="W385" s="160">
        <f t="shared" si="44"/>
        <v>0</v>
      </c>
      <c r="X385" s="154" t="str">
        <f t="shared" si="48"/>
        <v/>
      </c>
      <c r="Y385" s="154">
        <f xml:space="preserve"> IF(X385="", 0,IF(E385="",0, VLOOKUP(X385,Calculs!$B$25:$C$30,2,FALSE)*E385))</f>
        <v>0</v>
      </c>
      <c r="Z385" s="160">
        <f t="shared" si="45"/>
        <v>0</v>
      </c>
      <c r="AA385" s="154">
        <f xml:space="preserve">  IF(Z385="",0,Z385*Calculs!$C$32)</f>
        <v>0</v>
      </c>
      <c r="AC385" s="154">
        <f t="shared" si="46"/>
        <v>0</v>
      </c>
    </row>
    <row r="386" spans="1:29" s="153" customFormat="1" ht="12.75" customHeight="1" x14ac:dyDescent="0.2">
      <c r="A386" s="145" t="str">
        <f>IF('Peticions Aules'!A388="","",'Peticions Aules'!A388)</f>
        <v/>
      </c>
      <c r="B386" s="145" t="str">
        <f>IF('Peticions Aules'!B388="","",'Peticions Aules'!B388)</f>
        <v/>
      </c>
      <c r="C386" s="145" t="str">
        <f>IF('Peticions Aules'!C388="","",'Peticions Aules'!C388)</f>
        <v/>
      </c>
      <c r="D386" s="146" t="str">
        <f>IF('Peticions Aules'!D388="","",'Peticions Aules'!D388)</f>
        <v/>
      </c>
      <c r="E386" s="147" t="str">
        <f>IF('Peticions Aules'!E388="","",'Peticions Aules'!E388)</f>
        <v/>
      </c>
      <c r="F386" s="148" t="str">
        <f>IF('Peticions Aules'!F388="","",'Peticions Aules'!F388)</f>
        <v/>
      </c>
      <c r="G386" s="148" t="str">
        <f>IF('Peticions Aules'!G388="","",'Peticions Aules'!G388)</f>
        <v/>
      </c>
      <c r="H386" s="148" t="str">
        <f>IF('Peticions Aules'!H388="","",'Peticions Aules'!H388)</f>
        <v/>
      </c>
      <c r="I386" s="148" t="str">
        <f>IF('Peticions Aules'!I388="","",'Peticions Aules'!I388)</f>
        <v/>
      </c>
      <c r="J386" s="149" t="str">
        <f>IF('Peticions Aules'!J388="","",'Peticions Aules'!J388)</f>
        <v/>
      </c>
      <c r="K386" s="150" t="str">
        <f>IF('Peticions Aules'!K388="","",'Peticions Aules'!K388)</f>
        <v/>
      </c>
      <c r="L386" s="151" t="str">
        <f>IF('Peticions Aules'!L388="","",'Peticions Aules'!L388)</f>
        <v/>
      </c>
      <c r="M386" s="151" t="str">
        <f>IF('Peticions Aules'!M388="","",'Peticions Aules'!M388)</f>
        <v/>
      </c>
      <c r="N386" s="152" t="str">
        <f>IF('Peticions Aules'!N388="","",'Peticions Aules'!N388)</f>
        <v/>
      </c>
      <c r="O386" s="156" t="str">
        <f>IF('Peticions Aules'!O388="","",'Peticions Aules'!O388)</f>
        <v/>
      </c>
      <c r="Q386" s="160">
        <f t="shared" si="40"/>
        <v>0</v>
      </c>
      <c r="R386" s="154">
        <f xml:space="preserve"> IF(Q386="",0,Calculs!$C$35*Q386)</f>
        <v>0</v>
      </c>
      <c r="S386" s="160">
        <f t="shared" si="41"/>
        <v>0</v>
      </c>
      <c r="T386" s="153" t="str">
        <f t="shared" si="42"/>
        <v/>
      </c>
      <c r="U386" s="153" t="str">
        <f t="shared" si="43"/>
        <v/>
      </c>
      <c r="V386" s="154">
        <f xml:space="preserve">  IF(T386&lt;&gt;"",IF(E386="",0,SUMIF(Calculs!$B$2:$B$19,T386,Calculs!$C$2:$C$19)*E386),0)</f>
        <v>0</v>
      </c>
      <c r="W386" s="160">
        <f t="shared" si="44"/>
        <v>0</v>
      </c>
      <c r="X386" s="154" t="str">
        <f t="shared" si="48"/>
        <v/>
      </c>
      <c r="Y386" s="154">
        <f xml:space="preserve"> IF(X386="", 0,IF(E386="",0, VLOOKUP(X386,Calculs!$B$25:$C$30,2,FALSE)*E386))</f>
        <v>0</v>
      </c>
      <c r="Z386" s="160">
        <f t="shared" si="45"/>
        <v>0</v>
      </c>
      <c r="AA386" s="154">
        <f xml:space="preserve">  IF(Z386="",0,Z386*Calculs!$C$32)</f>
        <v>0</v>
      </c>
      <c r="AC386" s="154">
        <f t="shared" si="46"/>
        <v>0</v>
      </c>
    </row>
    <row r="387" spans="1:29" s="153" customFormat="1" ht="12.75" customHeight="1" x14ac:dyDescent="0.2">
      <c r="A387" s="145" t="str">
        <f>IF('Peticions Aules'!A389="","",'Peticions Aules'!A389)</f>
        <v/>
      </c>
      <c r="B387" s="145" t="str">
        <f>IF('Peticions Aules'!B389="","",'Peticions Aules'!B389)</f>
        <v/>
      </c>
      <c r="C387" s="145" t="str">
        <f>IF('Peticions Aules'!C389="","",'Peticions Aules'!C389)</f>
        <v/>
      </c>
      <c r="D387" s="146" t="str">
        <f>IF('Peticions Aules'!D389="","",'Peticions Aules'!D389)</f>
        <v/>
      </c>
      <c r="E387" s="147" t="str">
        <f>IF('Peticions Aules'!E389="","",'Peticions Aules'!E389)</f>
        <v/>
      </c>
      <c r="F387" s="148" t="str">
        <f>IF('Peticions Aules'!F389="","",'Peticions Aules'!F389)</f>
        <v/>
      </c>
      <c r="G387" s="148" t="str">
        <f>IF('Peticions Aules'!G389="","",'Peticions Aules'!G389)</f>
        <v/>
      </c>
      <c r="H387" s="148" t="str">
        <f>IF('Peticions Aules'!H389="","",'Peticions Aules'!H389)</f>
        <v/>
      </c>
      <c r="I387" s="148" t="str">
        <f>IF('Peticions Aules'!I389="","",'Peticions Aules'!I389)</f>
        <v/>
      </c>
      <c r="J387" s="149" t="str">
        <f>IF('Peticions Aules'!J389="","",'Peticions Aules'!J389)</f>
        <v/>
      </c>
      <c r="K387" s="150" t="str">
        <f>IF('Peticions Aules'!K389="","",'Peticions Aules'!K389)</f>
        <v/>
      </c>
      <c r="L387" s="151" t="str">
        <f>IF('Peticions Aules'!L389="","",'Peticions Aules'!L389)</f>
        <v/>
      </c>
      <c r="M387" s="151" t="str">
        <f>IF('Peticions Aules'!M389="","",'Peticions Aules'!M389)</f>
        <v/>
      </c>
      <c r="N387" s="152" t="str">
        <f>IF('Peticions Aules'!N389="","",'Peticions Aules'!N389)</f>
        <v/>
      </c>
      <c r="O387" s="156" t="str">
        <f>IF('Peticions Aules'!O389="","",'Peticions Aules'!O389)</f>
        <v/>
      </c>
      <c r="Q387" s="160">
        <f t="shared" si="40"/>
        <v>0</v>
      </c>
      <c r="R387" s="154">
        <f xml:space="preserve"> IF(Q387="",0,Calculs!$C$35*Q387)</f>
        <v>0</v>
      </c>
      <c r="S387" s="160">
        <f t="shared" si="41"/>
        <v>0</v>
      </c>
      <c r="T387" s="153" t="str">
        <f t="shared" si="42"/>
        <v/>
      </c>
      <c r="U387" s="153" t="str">
        <f t="shared" si="43"/>
        <v/>
      </c>
      <c r="V387" s="154">
        <f xml:space="preserve">  IF(T387&lt;&gt;"",IF(E387="",0,SUMIF(Calculs!$B$2:$B$19,T387,Calculs!$C$2:$C$19)*E387),0)</f>
        <v>0</v>
      </c>
      <c r="W387" s="160">
        <f t="shared" si="44"/>
        <v>0</v>
      </c>
      <c r="X387" s="154" t="str">
        <f t="shared" si="48"/>
        <v/>
      </c>
      <c r="Y387" s="154">
        <f xml:space="preserve"> IF(X387="", 0,IF(E387="",0, VLOOKUP(X387,Calculs!$B$25:$C$30,2,FALSE)*E387))</f>
        <v>0</v>
      </c>
      <c r="Z387" s="160">
        <f t="shared" si="45"/>
        <v>0</v>
      </c>
      <c r="AA387" s="154">
        <f xml:space="preserve">  IF(Z387="",0,Z387*Calculs!$C$32)</f>
        <v>0</v>
      </c>
      <c r="AC387" s="154">
        <f t="shared" si="46"/>
        <v>0</v>
      </c>
    </row>
    <row r="388" spans="1:29" s="153" customFormat="1" ht="12.75" customHeight="1" x14ac:dyDescent="0.2">
      <c r="A388" s="145" t="str">
        <f>IF('Peticions Aules'!A390="","",'Peticions Aules'!A390)</f>
        <v/>
      </c>
      <c r="B388" s="145" t="str">
        <f>IF('Peticions Aules'!B390="","",'Peticions Aules'!B390)</f>
        <v/>
      </c>
      <c r="C388" s="145" t="str">
        <f>IF('Peticions Aules'!C390="","",'Peticions Aules'!C390)</f>
        <v/>
      </c>
      <c r="D388" s="146" t="str">
        <f>IF('Peticions Aules'!D390="","",'Peticions Aules'!D390)</f>
        <v/>
      </c>
      <c r="E388" s="147" t="str">
        <f>IF('Peticions Aules'!E390="","",'Peticions Aules'!E390)</f>
        <v/>
      </c>
      <c r="F388" s="148" t="str">
        <f>IF('Peticions Aules'!F390="","",'Peticions Aules'!F390)</f>
        <v/>
      </c>
      <c r="G388" s="148" t="str">
        <f>IF('Peticions Aules'!G390="","",'Peticions Aules'!G390)</f>
        <v/>
      </c>
      <c r="H388" s="148" t="str">
        <f>IF('Peticions Aules'!H390="","",'Peticions Aules'!H390)</f>
        <v/>
      </c>
      <c r="I388" s="148" t="str">
        <f>IF('Peticions Aules'!I390="","",'Peticions Aules'!I390)</f>
        <v/>
      </c>
      <c r="J388" s="149" t="str">
        <f>IF('Peticions Aules'!J390="","",'Peticions Aules'!J390)</f>
        <v/>
      </c>
      <c r="K388" s="150" t="str">
        <f>IF('Peticions Aules'!K390="","",'Peticions Aules'!K390)</f>
        <v/>
      </c>
      <c r="L388" s="151" t="str">
        <f>IF('Peticions Aules'!L390="","",'Peticions Aules'!L390)</f>
        <v/>
      </c>
      <c r="M388" s="151" t="str">
        <f>IF('Peticions Aules'!M390="","",'Peticions Aules'!M390)</f>
        <v/>
      </c>
      <c r="N388" s="152" t="str">
        <f>IF('Peticions Aules'!N390="","",'Peticions Aules'!N390)</f>
        <v/>
      </c>
      <c r="O388" s="156" t="str">
        <f>IF('Peticions Aules'!O390="","",'Peticions Aules'!O390)</f>
        <v/>
      </c>
      <c r="Q388" s="160">
        <f t="shared" si="40"/>
        <v>0</v>
      </c>
      <c r="R388" s="154">
        <f xml:space="preserve"> IF(Q388="",0,Calculs!$C$35*Q388)</f>
        <v>0</v>
      </c>
      <c r="S388" s="160">
        <f t="shared" si="41"/>
        <v>0</v>
      </c>
      <c r="T388" s="153" t="str">
        <f t="shared" si="42"/>
        <v/>
      </c>
      <c r="U388" s="153" t="str">
        <f t="shared" si="43"/>
        <v/>
      </c>
      <c r="V388" s="154">
        <f xml:space="preserve">  IF(T388&lt;&gt;"",IF(E388="",0,SUMIF(Calculs!$B$2:$B$19,T388,Calculs!$C$2:$C$19)*E388),0)</f>
        <v>0</v>
      </c>
      <c r="W388" s="160">
        <f t="shared" si="44"/>
        <v>0</v>
      </c>
      <c r="X388" s="154" t="str">
        <f t="shared" si="48"/>
        <v/>
      </c>
      <c r="Y388" s="154">
        <f xml:space="preserve"> IF(X388="", 0,IF(E388="",0, VLOOKUP(X388,Calculs!$B$25:$C$30,2,FALSE)*E388))</f>
        <v>0</v>
      </c>
      <c r="Z388" s="160">
        <f t="shared" si="45"/>
        <v>0</v>
      </c>
      <c r="AA388" s="154">
        <f xml:space="preserve">  IF(Z388="",0,Z388*Calculs!$C$32)</f>
        <v>0</v>
      </c>
      <c r="AC388" s="154">
        <f t="shared" si="46"/>
        <v>0</v>
      </c>
    </row>
    <row r="389" spans="1:29" s="153" customFormat="1" ht="12.75" customHeight="1" x14ac:dyDescent="0.2">
      <c r="A389" s="145" t="str">
        <f>IF('Peticions Aules'!A391="","",'Peticions Aules'!A391)</f>
        <v/>
      </c>
      <c r="B389" s="145" t="str">
        <f>IF('Peticions Aules'!B391="","",'Peticions Aules'!B391)</f>
        <v/>
      </c>
      <c r="C389" s="145" t="str">
        <f>IF('Peticions Aules'!C391="","",'Peticions Aules'!C391)</f>
        <v/>
      </c>
      <c r="D389" s="146" t="str">
        <f>IF('Peticions Aules'!D391="","",'Peticions Aules'!D391)</f>
        <v/>
      </c>
      <c r="E389" s="147" t="str">
        <f>IF('Peticions Aules'!E391="","",'Peticions Aules'!E391)</f>
        <v/>
      </c>
      <c r="F389" s="148" t="str">
        <f>IF('Peticions Aules'!F391="","",'Peticions Aules'!F391)</f>
        <v/>
      </c>
      <c r="G389" s="148" t="str">
        <f>IF('Peticions Aules'!G391="","",'Peticions Aules'!G391)</f>
        <v/>
      </c>
      <c r="H389" s="148" t="str">
        <f>IF('Peticions Aules'!H391="","",'Peticions Aules'!H391)</f>
        <v/>
      </c>
      <c r="I389" s="148" t="str">
        <f>IF('Peticions Aules'!I391="","",'Peticions Aules'!I391)</f>
        <v/>
      </c>
      <c r="J389" s="149" t="str">
        <f>IF('Peticions Aules'!J391="","",'Peticions Aules'!J391)</f>
        <v/>
      </c>
      <c r="K389" s="150" t="str">
        <f>IF('Peticions Aules'!K391="","",'Peticions Aules'!K391)</f>
        <v/>
      </c>
      <c r="L389" s="151" t="str">
        <f>IF('Peticions Aules'!L391="","",'Peticions Aules'!L391)</f>
        <v/>
      </c>
      <c r="M389" s="151" t="str">
        <f>IF('Peticions Aules'!M391="","",'Peticions Aules'!M391)</f>
        <v/>
      </c>
      <c r="N389" s="152" t="str">
        <f>IF('Peticions Aules'!N391="","",'Peticions Aules'!N391)</f>
        <v/>
      </c>
      <c r="O389" s="156" t="str">
        <f>IF('Peticions Aules'!O391="","",'Peticions Aules'!O391)</f>
        <v/>
      </c>
      <c r="Q389" s="160">
        <f t="shared" si="40"/>
        <v>0</v>
      </c>
      <c r="R389" s="154">
        <f xml:space="preserve"> IF(Q389="",0,Calculs!$C$35*Q389)</f>
        <v>0</v>
      </c>
      <c r="S389" s="160">
        <f t="shared" si="41"/>
        <v>0</v>
      </c>
      <c r="T389" s="153" t="str">
        <f t="shared" si="42"/>
        <v/>
      </c>
      <c r="U389" s="153" t="str">
        <f t="shared" si="43"/>
        <v/>
      </c>
      <c r="V389" s="154">
        <f xml:space="preserve">  IF(T389&lt;&gt;"",IF(E389="",0,SUMIF(Calculs!$B$2:$B$19,T389,Calculs!$C$2:$C$19)*E389),0)</f>
        <v>0</v>
      </c>
      <c r="W389" s="160">
        <f t="shared" si="44"/>
        <v>0</v>
      </c>
      <c r="X389" s="154" t="str">
        <f t="shared" si="48"/>
        <v/>
      </c>
      <c r="Y389" s="154">
        <f xml:space="preserve"> IF(X389="", 0,IF(E389="",0, VLOOKUP(X389,Calculs!$B$25:$C$30,2,FALSE)*E389))</f>
        <v>0</v>
      </c>
      <c r="Z389" s="160">
        <f t="shared" si="45"/>
        <v>0</v>
      </c>
      <c r="AA389" s="154">
        <f xml:space="preserve">  IF(Z389="",0,Z389*Calculs!$C$32)</f>
        <v>0</v>
      </c>
      <c r="AC389" s="154">
        <f t="shared" si="46"/>
        <v>0</v>
      </c>
    </row>
    <row r="390" spans="1:29" s="153" customFormat="1" ht="12.75" customHeight="1" x14ac:dyDescent="0.2">
      <c r="A390" s="145" t="str">
        <f>IF('Peticions Aules'!A392="","",'Peticions Aules'!A392)</f>
        <v/>
      </c>
      <c r="B390" s="145" t="str">
        <f>IF('Peticions Aules'!B392="","",'Peticions Aules'!B392)</f>
        <v/>
      </c>
      <c r="C390" s="145" t="str">
        <f>IF('Peticions Aules'!C392="","",'Peticions Aules'!C392)</f>
        <v/>
      </c>
      <c r="D390" s="146" t="str">
        <f>IF('Peticions Aules'!D392="","",'Peticions Aules'!D392)</f>
        <v/>
      </c>
      <c r="E390" s="147" t="str">
        <f>IF('Peticions Aules'!E392="","",'Peticions Aules'!E392)</f>
        <v/>
      </c>
      <c r="F390" s="148" t="str">
        <f>IF('Peticions Aules'!F392="","",'Peticions Aules'!F392)</f>
        <v/>
      </c>
      <c r="G390" s="148" t="str">
        <f>IF('Peticions Aules'!G392="","",'Peticions Aules'!G392)</f>
        <v/>
      </c>
      <c r="H390" s="148" t="str">
        <f>IF('Peticions Aules'!H392="","",'Peticions Aules'!H392)</f>
        <v/>
      </c>
      <c r="I390" s="148" t="str">
        <f>IF('Peticions Aules'!I392="","",'Peticions Aules'!I392)</f>
        <v/>
      </c>
      <c r="J390" s="149" t="str">
        <f>IF('Peticions Aules'!J392="","",'Peticions Aules'!J392)</f>
        <v/>
      </c>
      <c r="K390" s="150" t="str">
        <f>IF('Peticions Aules'!K392="","",'Peticions Aules'!K392)</f>
        <v/>
      </c>
      <c r="L390" s="151" t="str">
        <f>IF('Peticions Aules'!L392="","",'Peticions Aules'!L392)</f>
        <v/>
      </c>
      <c r="M390" s="151" t="str">
        <f>IF('Peticions Aules'!M392="","",'Peticions Aules'!M392)</f>
        <v/>
      </c>
      <c r="N390" s="152" t="str">
        <f>IF('Peticions Aules'!N392="","",'Peticions Aules'!N392)</f>
        <v/>
      </c>
      <c r="O390" s="156" t="str">
        <f>IF('Peticions Aules'!O392="","",'Peticions Aules'!O392)</f>
        <v/>
      </c>
      <c r="Q390" s="160">
        <f t="shared" si="40"/>
        <v>0</v>
      </c>
      <c r="R390" s="154">
        <f xml:space="preserve"> IF(Q390="",0,Calculs!$C$35*Q390)</f>
        <v>0</v>
      </c>
      <c r="S390" s="160">
        <f t="shared" si="41"/>
        <v>0</v>
      </c>
      <c r="T390" s="153" t="str">
        <f t="shared" si="42"/>
        <v/>
      </c>
      <c r="U390" s="153" t="str">
        <f t="shared" si="43"/>
        <v/>
      </c>
      <c r="V390" s="154">
        <f xml:space="preserve">  IF(T390&lt;&gt;"",IF(E390="",0,SUMIF(Calculs!$B$2:$B$19,T390,Calculs!$C$2:$C$19)*E390),0)</f>
        <v>0</v>
      </c>
      <c r="W390" s="160">
        <f t="shared" si="44"/>
        <v>0</v>
      </c>
      <c r="X390" s="154" t="str">
        <f t="shared" si="48"/>
        <v/>
      </c>
      <c r="Y390" s="154">
        <f xml:space="preserve"> IF(X390="", 0,IF(E390="",0, VLOOKUP(X390,Calculs!$B$25:$C$30,2,FALSE)*E390))</f>
        <v>0</v>
      </c>
      <c r="Z390" s="160">
        <f t="shared" si="45"/>
        <v>0</v>
      </c>
      <c r="AA390" s="154">
        <f xml:space="preserve">  IF(Z390="",0,Z390*Calculs!$C$32)</f>
        <v>0</v>
      </c>
      <c r="AC390" s="154">
        <f t="shared" si="46"/>
        <v>0</v>
      </c>
    </row>
    <row r="391" spans="1:29" s="153" customFormat="1" ht="12.75" customHeight="1" x14ac:dyDescent="0.2">
      <c r="A391" s="145" t="str">
        <f>IF('Peticions Aules'!A393="","",'Peticions Aules'!A393)</f>
        <v/>
      </c>
      <c r="B391" s="145" t="str">
        <f>IF('Peticions Aules'!B393="","",'Peticions Aules'!B393)</f>
        <v/>
      </c>
      <c r="C391" s="145" t="str">
        <f>IF('Peticions Aules'!C393="","",'Peticions Aules'!C393)</f>
        <v/>
      </c>
      <c r="D391" s="146" t="str">
        <f>IF('Peticions Aules'!D393="","",'Peticions Aules'!D393)</f>
        <v/>
      </c>
      <c r="E391" s="147" t="str">
        <f>IF('Peticions Aules'!E393="","",'Peticions Aules'!E393)</f>
        <v/>
      </c>
      <c r="F391" s="148" t="str">
        <f>IF('Peticions Aules'!F393="","",'Peticions Aules'!F393)</f>
        <v/>
      </c>
      <c r="G391" s="148" t="str">
        <f>IF('Peticions Aules'!G393="","",'Peticions Aules'!G393)</f>
        <v/>
      </c>
      <c r="H391" s="148" t="str">
        <f>IF('Peticions Aules'!H393="","",'Peticions Aules'!H393)</f>
        <v/>
      </c>
      <c r="I391" s="148" t="str">
        <f>IF('Peticions Aules'!I393="","",'Peticions Aules'!I393)</f>
        <v/>
      </c>
      <c r="J391" s="149" t="str">
        <f>IF('Peticions Aules'!J393="","",'Peticions Aules'!J393)</f>
        <v/>
      </c>
      <c r="K391" s="150" t="str">
        <f>IF('Peticions Aules'!K393="","",'Peticions Aules'!K393)</f>
        <v/>
      </c>
      <c r="L391" s="151" t="str">
        <f>IF('Peticions Aules'!L393="","",'Peticions Aules'!L393)</f>
        <v/>
      </c>
      <c r="M391" s="151" t="str">
        <f>IF('Peticions Aules'!M393="","",'Peticions Aules'!M393)</f>
        <v/>
      </c>
      <c r="N391" s="152" t="str">
        <f>IF('Peticions Aules'!N393="","",'Peticions Aules'!N393)</f>
        <v/>
      </c>
      <c r="O391" s="156" t="str">
        <f>IF('Peticions Aules'!O393="","",'Peticions Aules'!O393)</f>
        <v/>
      </c>
      <c r="Q391" s="160">
        <f t="shared" si="40"/>
        <v>0</v>
      </c>
      <c r="R391" s="154">
        <f xml:space="preserve"> IF(Q391="",0,Calculs!$C$35*Q391)</f>
        <v>0</v>
      </c>
      <c r="S391" s="160">
        <f t="shared" si="41"/>
        <v>0</v>
      </c>
      <c r="T391" s="153" t="str">
        <f t="shared" si="42"/>
        <v/>
      </c>
      <c r="U391" s="153" t="str">
        <f t="shared" si="43"/>
        <v/>
      </c>
      <c r="V391" s="154">
        <f xml:space="preserve">  IF(T391&lt;&gt;"",IF(E391="",0,SUMIF(Calculs!$B$2:$B$19,T391,Calculs!$C$2:$C$19)*E391),0)</f>
        <v>0</v>
      </c>
      <c r="W391" s="160">
        <f t="shared" si="44"/>
        <v>0</v>
      </c>
      <c r="X391" s="154" t="str">
        <f t="shared" si="48"/>
        <v/>
      </c>
      <c r="Y391" s="154">
        <f xml:space="preserve"> IF(X391="", 0,IF(E391="",0, VLOOKUP(X391,Calculs!$B$25:$C$30,2,FALSE)*E391))</f>
        <v>0</v>
      </c>
      <c r="Z391" s="160">
        <f t="shared" si="45"/>
        <v>0</v>
      </c>
      <c r="AA391" s="154">
        <f xml:space="preserve">  IF(Z391="",0,Z391*Calculs!$C$32)</f>
        <v>0</v>
      </c>
      <c r="AC391" s="154">
        <f t="shared" si="46"/>
        <v>0</v>
      </c>
    </row>
    <row r="392" spans="1:29" s="153" customFormat="1" ht="12.75" customHeight="1" x14ac:dyDescent="0.2">
      <c r="A392" s="145" t="str">
        <f>IF('Peticions Aules'!A394="","",'Peticions Aules'!A394)</f>
        <v/>
      </c>
      <c r="B392" s="145" t="str">
        <f>IF('Peticions Aules'!B394="","",'Peticions Aules'!B394)</f>
        <v/>
      </c>
      <c r="C392" s="145" t="str">
        <f>IF('Peticions Aules'!C394="","",'Peticions Aules'!C394)</f>
        <v/>
      </c>
      <c r="D392" s="146" t="str">
        <f>IF('Peticions Aules'!D394="","",'Peticions Aules'!D394)</f>
        <v/>
      </c>
      <c r="E392" s="147" t="str">
        <f>IF('Peticions Aules'!E394="","",'Peticions Aules'!E394)</f>
        <v/>
      </c>
      <c r="F392" s="148" t="str">
        <f>IF('Peticions Aules'!F394="","",'Peticions Aules'!F394)</f>
        <v/>
      </c>
      <c r="G392" s="148" t="str">
        <f>IF('Peticions Aules'!G394="","",'Peticions Aules'!G394)</f>
        <v/>
      </c>
      <c r="H392" s="148" t="str">
        <f>IF('Peticions Aules'!H394="","",'Peticions Aules'!H394)</f>
        <v/>
      </c>
      <c r="I392" s="148" t="str">
        <f>IF('Peticions Aules'!I394="","",'Peticions Aules'!I394)</f>
        <v/>
      </c>
      <c r="J392" s="149" t="str">
        <f>IF('Peticions Aules'!J394="","",'Peticions Aules'!J394)</f>
        <v/>
      </c>
      <c r="K392" s="150" t="str">
        <f>IF('Peticions Aules'!K394="","",'Peticions Aules'!K394)</f>
        <v/>
      </c>
      <c r="L392" s="151" t="str">
        <f>IF('Peticions Aules'!L394="","",'Peticions Aules'!L394)</f>
        <v/>
      </c>
      <c r="M392" s="151" t="str">
        <f>IF('Peticions Aules'!M394="","",'Peticions Aules'!M394)</f>
        <v/>
      </c>
      <c r="N392" s="152" t="str">
        <f>IF('Peticions Aules'!N394="","",'Peticions Aules'!N394)</f>
        <v/>
      </c>
      <c r="O392" s="156" t="str">
        <f>IF('Peticions Aules'!O394="","",'Peticions Aules'!O394)</f>
        <v/>
      </c>
      <c r="Q392" s="160">
        <f t="shared" si="40"/>
        <v>0</v>
      </c>
      <c r="R392" s="154">
        <f xml:space="preserve"> IF(Q392="",0,Calculs!$C$35*Q392)</f>
        <v>0</v>
      </c>
      <c r="S392" s="160">
        <f t="shared" si="41"/>
        <v>0</v>
      </c>
      <c r="T392" s="153" t="str">
        <f t="shared" si="42"/>
        <v/>
      </c>
      <c r="U392" s="153" t="str">
        <f t="shared" si="43"/>
        <v/>
      </c>
      <c r="V392" s="154">
        <f xml:space="preserve">  IF(T392&lt;&gt;"",IF(E392="",0,SUMIF(Calculs!$B$2:$B$19,T392,Calculs!$C$2:$C$19)*E392),0)</f>
        <v>0</v>
      </c>
      <c r="W392" s="160">
        <f t="shared" si="44"/>
        <v>0</v>
      </c>
      <c r="X392" s="154" t="str">
        <f t="shared" si="48"/>
        <v/>
      </c>
      <c r="Y392" s="154">
        <f xml:space="preserve"> IF(X392="", 0,IF(E392="",0, VLOOKUP(X392,Calculs!$B$25:$C$30,2,FALSE)*E392))</f>
        <v>0</v>
      </c>
      <c r="Z392" s="160">
        <f t="shared" si="45"/>
        <v>0</v>
      </c>
      <c r="AA392" s="154">
        <f xml:space="preserve">  IF(Z392="",0,Z392*Calculs!$C$32)</f>
        <v>0</v>
      </c>
      <c r="AC392" s="154">
        <f t="shared" si="46"/>
        <v>0</v>
      </c>
    </row>
    <row r="393" spans="1:29" s="153" customFormat="1" ht="12.75" customHeight="1" x14ac:dyDescent="0.2">
      <c r="A393" s="145" t="str">
        <f>IF('Peticions Aules'!A395="","",'Peticions Aules'!A395)</f>
        <v/>
      </c>
      <c r="B393" s="145" t="str">
        <f>IF('Peticions Aules'!B395="","",'Peticions Aules'!B395)</f>
        <v/>
      </c>
      <c r="C393" s="145" t="str">
        <f>IF('Peticions Aules'!C395="","",'Peticions Aules'!C395)</f>
        <v/>
      </c>
      <c r="D393" s="146" t="str">
        <f>IF('Peticions Aules'!D395="","",'Peticions Aules'!D395)</f>
        <v/>
      </c>
      <c r="E393" s="147" t="str">
        <f>IF('Peticions Aules'!E395="","",'Peticions Aules'!E395)</f>
        <v/>
      </c>
      <c r="F393" s="148" t="str">
        <f>IF('Peticions Aules'!F395="","",'Peticions Aules'!F395)</f>
        <v/>
      </c>
      <c r="G393" s="148" t="str">
        <f>IF('Peticions Aules'!G395="","",'Peticions Aules'!G395)</f>
        <v/>
      </c>
      <c r="H393" s="148" t="str">
        <f>IF('Peticions Aules'!H395="","",'Peticions Aules'!H395)</f>
        <v/>
      </c>
      <c r="I393" s="148" t="str">
        <f>IF('Peticions Aules'!I395="","",'Peticions Aules'!I395)</f>
        <v/>
      </c>
      <c r="J393" s="149" t="str">
        <f>IF('Peticions Aules'!J395="","",'Peticions Aules'!J395)</f>
        <v/>
      </c>
      <c r="K393" s="150" t="str">
        <f>IF('Peticions Aules'!K395="","",'Peticions Aules'!K395)</f>
        <v/>
      </c>
      <c r="L393" s="151" t="str">
        <f>IF('Peticions Aules'!L395="","",'Peticions Aules'!L395)</f>
        <v/>
      </c>
      <c r="M393" s="151" t="str">
        <f>IF('Peticions Aules'!M395="","",'Peticions Aules'!M395)</f>
        <v/>
      </c>
      <c r="N393" s="152" t="str">
        <f>IF('Peticions Aules'!N395="","",'Peticions Aules'!N395)</f>
        <v/>
      </c>
      <c r="O393" s="156" t="str">
        <f>IF('Peticions Aules'!O395="","",'Peticions Aules'!O395)</f>
        <v/>
      </c>
      <c r="Q393" s="160">
        <f t="shared" si="40"/>
        <v>0</v>
      </c>
      <c r="R393" s="154">
        <f xml:space="preserve"> IF(Q393="",0,Calculs!$C$35*Q393)</f>
        <v>0</v>
      </c>
      <c r="S393" s="160">
        <f t="shared" si="41"/>
        <v>0</v>
      </c>
      <c r="T393" s="153" t="str">
        <f t="shared" si="42"/>
        <v/>
      </c>
      <c r="U393" s="153" t="str">
        <f t="shared" si="43"/>
        <v/>
      </c>
      <c r="V393" s="154">
        <f xml:space="preserve">  IF(T393&lt;&gt;"",IF(E393="",0,SUMIF(Calculs!$B$2:$B$19,T393,Calculs!$C$2:$C$19)*E393),0)</f>
        <v>0</v>
      </c>
      <c r="W393" s="160">
        <f t="shared" si="44"/>
        <v>0</v>
      </c>
      <c r="X393" s="154" t="str">
        <f t="shared" si="48"/>
        <v/>
      </c>
      <c r="Y393" s="154">
        <f xml:space="preserve"> IF(X393="", 0,IF(E393="",0, VLOOKUP(X393,Calculs!$B$25:$C$30,2,FALSE)*E393))</f>
        <v>0</v>
      </c>
      <c r="Z393" s="160">
        <f t="shared" si="45"/>
        <v>0</v>
      </c>
      <c r="AA393" s="154">
        <f xml:space="preserve">  IF(Z393="",0,Z393*Calculs!$C$32)</f>
        <v>0</v>
      </c>
      <c r="AC393" s="154">
        <f t="shared" si="46"/>
        <v>0</v>
      </c>
    </row>
    <row r="394" spans="1:29" s="153" customFormat="1" ht="12.75" customHeight="1" x14ac:dyDescent="0.2">
      <c r="A394" s="145" t="str">
        <f>IF('Peticions Aules'!A396="","",'Peticions Aules'!A396)</f>
        <v/>
      </c>
      <c r="B394" s="145" t="str">
        <f>IF('Peticions Aules'!B396="","",'Peticions Aules'!B396)</f>
        <v/>
      </c>
      <c r="C394" s="145" t="str">
        <f>IF('Peticions Aules'!C396="","",'Peticions Aules'!C396)</f>
        <v/>
      </c>
      <c r="D394" s="146" t="str">
        <f>IF('Peticions Aules'!D396="","",'Peticions Aules'!D396)</f>
        <v/>
      </c>
      <c r="E394" s="147" t="str">
        <f>IF('Peticions Aules'!E396="","",'Peticions Aules'!E396)</f>
        <v/>
      </c>
      <c r="F394" s="148" t="str">
        <f>IF('Peticions Aules'!F396="","",'Peticions Aules'!F396)</f>
        <v/>
      </c>
      <c r="G394" s="148" t="str">
        <f>IF('Peticions Aules'!G396="","",'Peticions Aules'!G396)</f>
        <v/>
      </c>
      <c r="H394" s="148" t="str">
        <f>IF('Peticions Aules'!H396="","",'Peticions Aules'!H396)</f>
        <v/>
      </c>
      <c r="I394" s="148" t="str">
        <f>IF('Peticions Aules'!I396="","",'Peticions Aules'!I396)</f>
        <v/>
      </c>
      <c r="J394" s="149" t="str">
        <f>IF('Peticions Aules'!J396="","",'Peticions Aules'!J396)</f>
        <v/>
      </c>
      <c r="K394" s="150" t="str">
        <f>IF('Peticions Aules'!K396="","",'Peticions Aules'!K396)</f>
        <v/>
      </c>
      <c r="L394" s="151" t="str">
        <f>IF('Peticions Aules'!L396="","",'Peticions Aules'!L396)</f>
        <v/>
      </c>
      <c r="M394" s="151" t="str">
        <f>IF('Peticions Aules'!M396="","",'Peticions Aules'!M396)</f>
        <v/>
      </c>
      <c r="N394" s="152" t="str">
        <f>IF('Peticions Aules'!N396="","",'Peticions Aules'!N396)</f>
        <v/>
      </c>
      <c r="O394" s="156" t="str">
        <f>IF('Peticions Aules'!O396="","",'Peticions Aules'!O396)</f>
        <v/>
      </c>
      <c r="Q394" s="160">
        <f t="shared" si="40"/>
        <v>0</v>
      </c>
      <c r="R394" s="154">
        <f xml:space="preserve"> IF(Q394="",0,Calculs!$C$35*Q394)</f>
        <v>0</v>
      </c>
      <c r="S394" s="160">
        <f t="shared" si="41"/>
        <v>0</v>
      </c>
      <c r="T394" s="153" t="str">
        <f t="shared" si="42"/>
        <v/>
      </c>
      <c r="U394" s="153" t="str">
        <f t="shared" si="43"/>
        <v/>
      </c>
      <c r="V394" s="154">
        <f xml:space="preserve">  IF(T394&lt;&gt;"",IF(E394="",0,SUMIF(Calculs!$B$2:$B$19,T394,Calculs!$C$2:$C$19)*E394),0)</f>
        <v>0</v>
      </c>
      <c r="W394" s="160">
        <f t="shared" si="44"/>
        <v>0</v>
      </c>
      <c r="X394" s="154" t="str">
        <f t="shared" si="48"/>
        <v/>
      </c>
      <c r="Y394" s="154">
        <f xml:space="preserve"> IF(X394="", 0,IF(E394="",0, VLOOKUP(X394,Calculs!$B$25:$C$30,2,FALSE)*E394))</f>
        <v>0</v>
      </c>
      <c r="Z394" s="160">
        <f t="shared" si="45"/>
        <v>0</v>
      </c>
      <c r="AA394" s="154">
        <f xml:space="preserve">  IF(Z394="",0,Z394*Calculs!$C$32)</f>
        <v>0</v>
      </c>
      <c r="AC394" s="154">
        <f t="shared" si="46"/>
        <v>0</v>
      </c>
    </row>
    <row r="395" spans="1:29" s="153" customFormat="1" ht="12.75" customHeight="1" x14ac:dyDescent="0.2">
      <c r="A395" s="145" t="str">
        <f>IF('Peticions Aules'!A397="","",'Peticions Aules'!A397)</f>
        <v/>
      </c>
      <c r="B395" s="145" t="str">
        <f>IF('Peticions Aules'!B397="","",'Peticions Aules'!B397)</f>
        <v/>
      </c>
      <c r="C395" s="145" t="str">
        <f>IF('Peticions Aules'!C397="","",'Peticions Aules'!C397)</f>
        <v/>
      </c>
      <c r="D395" s="146" t="str">
        <f>IF('Peticions Aules'!D397="","",'Peticions Aules'!D397)</f>
        <v/>
      </c>
      <c r="E395" s="147" t="str">
        <f>IF('Peticions Aules'!E397="","",'Peticions Aules'!E397)</f>
        <v/>
      </c>
      <c r="F395" s="148" t="str">
        <f>IF('Peticions Aules'!F397="","",'Peticions Aules'!F397)</f>
        <v/>
      </c>
      <c r="G395" s="148" t="str">
        <f>IF('Peticions Aules'!G397="","",'Peticions Aules'!G397)</f>
        <v/>
      </c>
      <c r="H395" s="148" t="str">
        <f>IF('Peticions Aules'!H397="","",'Peticions Aules'!H397)</f>
        <v/>
      </c>
      <c r="I395" s="148" t="str">
        <f>IF('Peticions Aules'!I397="","",'Peticions Aules'!I397)</f>
        <v/>
      </c>
      <c r="J395" s="149" t="str">
        <f>IF('Peticions Aules'!J397="","",'Peticions Aules'!J397)</f>
        <v/>
      </c>
      <c r="K395" s="150" t="str">
        <f>IF('Peticions Aules'!K397="","",'Peticions Aules'!K397)</f>
        <v/>
      </c>
      <c r="L395" s="151" t="str">
        <f>IF('Peticions Aules'!L397="","",'Peticions Aules'!L397)</f>
        <v/>
      </c>
      <c r="M395" s="151" t="str">
        <f>IF('Peticions Aules'!M397="","",'Peticions Aules'!M397)</f>
        <v/>
      </c>
      <c r="N395" s="152" t="str">
        <f>IF('Peticions Aules'!N397="","",'Peticions Aules'!N397)</f>
        <v/>
      </c>
      <c r="O395" s="156" t="str">
        <f>IF('Peticions Aules'!O397="","",'Peticions Aules'!O397)</f>
        <v/>
      </c>
      <c r="Q395" s="160">
        <f t="shared" si="40"/>
        <v>0</v>
      </c>
      <c r="R395" s="154">
        <f xml:space="preserve"> IF(Q395="",0,Calculs!$C$35*Q395)</f>
        <v>0</v>
      </c>
      <c r="S395" s="160">
        <f t="shared" si="41"/>
        <v>0</v>
      </c>
      <c r="T395" s="153" t="str">
        <f t="shared" si="42"/>
        <v/>
      </c>
      <c r="U395" s="153" t="str">
        <f t="shared" si="43"/>
        <v/>
      </c>
      <c r="V395" s="154">
        <f xml:space="preserve">  IF(T395&lt;&gt;"",IF(E395="",0,SUMIF(Calculs!$B$2:$B$19,T395,Calculs!$C$2:$C$19)*E395),0)</f>
        <v>0</v>
      </c>
      <c r="W395" s="160">
        <f t="shared" si="44"/>
        <v>0</v>
      </c>
      <c r="X395" s="154" t="str">
        <f t="shared" si="48"/>
        <v/>
      </c>
      <c r="Y395" s="154">
        <f xml:space="preserve"> IF(X395="", 0,IF(E395="",0, VLOOKUP(X395,Calculs!$B$25:$C$30,2,FALSE)*E395))</f>
        <v>0</v>
      </c>
      <c r="Z395" s="160">
        <f t="shared" si="45"/>
        <v>0</v>
      </c>
      <c r="AA395" s="154">
        <f xml:space="preserve">  IF(Z395="",0,Z395*Calculs!$C$32)</f>
        <v>0</v>
      </c>
      <c r="AC395" s="154">
        <f t="shared" si="46"/>
        <v>0</v>
      </c>
    </row>
    <row r="396" spans="1:29" s="153" customFormat="1" ht="12.75" customHeight="1" x14ac:dyDescent="0.2">
      <c r="A396" s="145" t="str">
        <f>IF('Peticions Aules'!A398="","",'Peticions Aules'!A398)</f>
        <v/>
      </c>
      <c r="B396" s="145" t="str">
        <f>IF('Peticions Aules'!B398="","",'Peticions Aules'!B398)</f>
        <v/>
      </c>
      <c r="C396" s="145" t="str">
        <f>IF('Peticions Aules'!C398="","",'Peticions Aules'!C398)</f>
        <v/>
      </c>
      <c r="D396" s="146" t="str">
        <f>IF('Peticions Aules'!D398="","",'Peticions Aules'!D398)</f>
        <v/>
      </c>
      <c r="E396" s="147" t="str">
        <f>IF('Peticions Aules'!E398="","",'Peticions Aules'!E398)</f>
        <v/>
      </c>
      <c r="F396" s="148" t="str">
        <f>IF('Peticions Aules'!F398="","",'Peticions Aules'!F398)</f>
        <v/>
      </c>
      <c r="G396" s="148" t="str">
        <f>IF('Peticions Aules'!G398="","",'Peticions Aules'!G398)</f>
        <v/>
      </c>
      <c r="H396" s="148" t="str">
        <f>IF('Peticions Aules'!H398="","",'Peticions Aules'!H398)</f>
        <v/>
      </c>
      <c r="I396" s="148" t="str">
        <f>IF('Peticions Aules'!I398="","",'Peticions Aules'!I398)</f>
        <v/>
      </c>
      <c r="J396" s="149" t="str">
        <f>IF('Peticions Aules'!J398="","",'Peticions Aules'!J398)</f>
        <v/>
      </c>
      <c r="K396" s="150" t="str">
        <f>IF('Peticions Aules'!K398="","",'Peticions Aules'!K398)</f>
        <v/>
      </c>
      <c r="L396" s="151" t="str">
        <f>IF('Peticions Aules'!L398="","",'Peticions Aules'!L398)</f>
        <v/>
      </c>
      <c r="M396" s="151" t="str">
        <f>IF('Peticions Aules'!M398="","",'Peticions Aules'!M398)</f>
        <v/>
      </c>
      <c r="N396" s="152" t="str">
        <f>IF('Peticions Aules'!N398="","",'Peticions Aules'!N398)</f>
        <v/>
      </c>
      <c r="O396" s="156" t="str">
        <f>IF('Peticions Aules'!O398="","",'Peticions Aules'!O398)</f>
        <v/>
      </c>
      <c r="Q396" s="160">
        <f t="shared" si="40"/>
        <v>0</v>
      </c>
      <c r="R396" s="154">
        <f xml:space="preserve"> IF(Q396="",0,Calculs!$C$35*Q396)</f>
        <v>0</v>
      </c>
      <c r="S396" s="160">
        <f t="shared" si="41"/>
        <v>0</v>
      </c>
      <c r="T396" s="153" t="str">
        <f t="shared" si="42"/>
        <v/>
      </c>
      <c r="U396" s="153" t="str">
        <f t="shared" si="43"/>
        <v/>
      </c>
      <c r="V396" s="154">
        <f xml:space="preserve">  IF(T396&lt;&gt;"",IF(E396="",0,SUMIF(Calculs!$B$2:$B$19,T396,Calculs!$C$2:$C$19)*E396),0)</f>
        <v>0</v>
      </c>
      <c r="W396" s="160">
        <f t="shared" si="44"/>
        <v>0</v>
      </c>
      <c r="X396" s="154" t="str">
        <f t="shared" si="48"/>
        <v/>
      </c>
      <c r="Y396" s="154">
        <f xml:space="preserve"> IF(X396="", 0,IF(E396="",0, VLOOKUP(X396,Calculs!$B$25:$C$30,2,FALSE)*E396))</f>
        <v>0</v>
      </c>
      <c r="Z396" s="160">
        <f t="shared" si="45"/>
        <v>0</v>
      </c>
      <c r="AA396" s="154">
        <f xml:space="preserve">  IF(Z396="",0,Z396*Calculs!$C$32)</f>
        <v>0</v>
      </c>
      <c r="AC396" s="154">
        <f t="shared" si="46"/>
        <v>0</v>
      </c>
    </row>
    <row r="397" spans="1:29" s="153" customFormat="1" ht="12.75" customHeight="1" x14ac:dyDescent="0.2">
      <c r="A397" s="145" t="str">
        <f>IF('Peticions Aules'!A399="","",'Peticions Aules'!A399)</f>
        <v/>
      </c>
      <c r="B397" s="145" t="str">
        <f>IF('Peticions Aules'!B399="","",'Peticions Aules'!B399)</f>
        <v/>
      </c>
      <c r="C397" s="145" t="str">
        <f>IF('Peticions Aules'!C399="","",'Peticions Aules'!C399)</f>
        <v/>
      </c>
      <c r="D397" s="146" t="str">
        <f>IF('Peticions Aules'!D399="","",'Peticions Aules'!D399)</f>
        <v/>
      </c>
      <c r="E397" s="147" t="str">
        <f>IF('Peticions Aules'!E399="","",'Peticions Aules'!E399)</f>
        <v/>
      </c>
      <c r="F397" s="148" t="str">
        <f>IF('Peticions Aules'!F399="","",'Peticions Aules'!F399)</f>
        <v/>
      </c>
      <c r="G397" s="148" t="str">
        <f>IF('Peticions Aules'!G399="","",'Peticions Aules'!G399)</f>
        <v/>
      </c>
      <c r="H397" s="148" t="str">
        <f>IF('Peticions Aules'!H399="","",'Peticions Aules'!H399)</f>
        <v/>
      </c>
      <c r="I397" s="148" t="str">
        <f>IF('Peticions Aules'!I399="","",'Peticions Aules'!I399)</f>
        <v/>
      </c>
      <c r="J397" s="149" t="str">
        <f>IF('Peticions Aules'!J399="","",'Peticions Aules'!J399)</f>
        <v/>
      </c>
      <c r="K397" s="150" t="str">
        <f>IF('Peticions Aules'!K399="","",'Peticions Aules'!K399)</f>
        <v/>
      </c>
      <c r="L397" s="151" t="str">
        <f>IF('Peticions Aules'!L399="","",'Peticions Aules'!L399)</f>
        <v/>
      </c>
      <c r="M397" s="151" t="str">
        <f>IF('Peticions Aules'!M399="","",'Peticions Aules'!M399)</f>
        <v/>
      </c>
      <c r="N397" s="152" t="str">
        <f>IF('Peticions Aules'!N399="","",'Peticions Aules'!N399)</f>
        <v/>
      </c>
      <c r="O397" s="156" t="str">
        <f>IF('Peticions Aules'!O399="","",'Peticions Aules'!O399)</f>
        <v/>
      </c>
      <c r="Q397" s="160">
        <f t="shared" si="40"/>
        <v>0</v>
      </c>
      <c r="R397" s="154">
        <f xml:space="preserve"> IF(Q397="",0,Calculs!$C$35*Q397)</f>
        <v>0</v>
      </c>
      <c r="S397" s="160">
        <f t="shared" si="41"/>
        <v>0</v>
      </c>
      <c r="T397" s="153" t="str">
        <f t="shared" si="42"/>
        <v/>
      </c>
      <c r="U397" s="153" t="str">
        <f t="shared" si="43"/>
        <v/>
      </c>
      <c r="V397" s="154">
        <f xml:space="preserve">  IF(T397&lt;&gt;"",IF(E397="",0,SUMIF(Calculs!$B$2:$B$19,T397,Calculs!$C$2:$C$19)*E397),0)</f>
        <v>0</v>
      </c>
      <c r="W397" s="160">
        <f t="shared" si="44"/>
        <v>0</v>
      </c>
      <c r="X397" s="154" t="str">
        <f t="shared" si="48"/>
        <v/>
      </c>
      <c r="Y397" s="154">
        <f xml:space="preserve"> IF(X397="", 0,IF(E397="",0, VLOOKUP(X397,Calculs!$B$25:$C$30,2,FALSE)*E397))</f>
        <v>0</v>
      </c>
      <c r="Z397" s="160">
        <f t="shared" si="45"/>
        <v>0</v>
      </c>
      <c r="AA397" s="154">
        <f xml:space="preserve">  IF(Z397="",0,Z397*Calculs!$C$32)</f>
        <v>0</v>
      </c>
      <c r="AC397" s="154">
        <f t="shared" si="46"/>
        <v>0</v>
      </c>
    </row>
    <row r="398" spans="1:29" s="153" customFormat="1" ht="12.75" customHeight="1" x14ac:dyDescent="0.2">
      <c r="A398" s="145" t="str">
        <f>IF('Peticions Aules'!A400="","",'Peticions Aules'!A400)</f>
        <v/>
      </c>
      <c r="B398" s="145" t="str">
        <f>IF('Peticions Aules'!B400="","",'Peticions Aules'!B400)</f>
        <v/>
      </c>
      <c r="C398" s="145" t="str">
        <f>IF('Peticions Aules'!C400="","",'Peticions Aules'!C400)</f>
        <v/>
      </c>
      <c r="D398" s="146" t="str">
        <f>IF('Peticions Aules'!D400="","",'Peticions Aules'!D400)</f>
        <v/>
      </c>
      <c r="E398" s="147" t="str">
        <f>IF('Peticions Aules'!E400="","",'Peticions Aules'!E400)</f>
        <v/>
      </c>
      <c r="F398" s="148" t="str">
        <f>IF('Peticions Aules'!F400="","",'Peticions Aules'!F400)</f>
        <v/>
      </c>
      <c r="G398" s="148" t="str">
        <f>IF('Peticions Aules'!G400="","",'Peticions Aules'!G400)</f>
        <v/>
      </c>
      <c r="H398" s="148" t="str">
        <f>IF('Peticions Aules'!H400="","",'Peticions Aules'!H400)</f>
        <v/>
      </c>
      <c r="I398" s="148" t="str">
        <f>IF('Peticions Aules'!I400="","",'Peticions Aules'!I400)</f>
        <v/>
      </c>
      <c r="J398" s="149" t="str">
        <f>IF('Peticions Aules'!J400="","",'Peticions Aules'!J400)</f>
        <v/>
      </c>
      <c r="K398" s="150" t="str">
        <f>IF('Peticions Aules'!K400="","",'Peticions Aules'!K400)</f>
        <v/>
      </c>
      <c r="L398" s="151" t="str">
        <f>IF('Peticions Aules'!L400="","",'Peticions Aules'!L400)</f>
        <v/>
      </c>
      <c r="M398" s="151" t="str">
        <f>IF('Peticions Aules'!M400="","",'Peticions Aules'!M400)</f>
        <v/>
      </c>
      <c r="N398" s="152" t="str">
        <f>IF('Peticions Aules'!N400="","",'Peticions Aules'!N400)</f>
        <v/>
      </c>
      <c r="O398" s="156" t="str">
        <f>IF('Peticions Aules'!O400="","",'Peticions Aules'!O400)</f>
        <v/>
      </c>
      <c r="Q398" s="160">
        <f t="shared" si="40"/>
        <v>0</v>
      </c>
      <c r="R398" s="154">
        <f xml:space="preserve"> IF(Q398="",0,Calculs!$C$35*Q398)</f>
        <v>0</v>
      </c>
      <c r="S398" s="160">
        <f t="shared" si="41"/>
        <v>0</v>
      </c>
      <c r="T398" s="153" t="str">
        <f t="shared" si="42"/>
        <v/>
      </c>
      <c r="U398" s="153" t="str">
        <f t="shared" si="43"/>
        <v/>
      </c>
      <c r="V398" s="154">
        <f xml:space="preserve">  IF(T398&lt;&gt;"",IF(E398="",0,SUMIF(Calculs!$B$2:$B$19,T398,Calculs!$C$2:$C$19)*E398),0)</f>
        <v>0</v>
      </c>
      <c r="W398" s="160">
        <f t="shared" si="44"/>
        <v>0</v>
      </c>
      <c r="X398" s="154" t="str">
        <f t="shared" si="48"/>
        <v/>
      </c>
      <c r="Y398" s="154">
        <f xml:space="preserve"> IF(X398="", 0,IF(E398="",0, VLOOKUP(X398,Calculs!$B$25:$C$30,2,FALSE)*E398))</f>
        <v>0</v>
      </c>
      <c r="Z398" s="160">
        <f t="shared" si="45"/>
        <v>0</v>
      </c>
      <c r="AA398" s="154">
        <f xml:space="preserve">  IF(Z398="",0,Z398*Calculs!$C$32)</f>
        <v>0</v>
      </c>
      <c r="AC398" s="154">
        <f t="shared" si="46"/>
        <v>0</v>
      </c>
    </row>
    <row r="399" spans="1:29" s="153" customFormat="1" ht="12.75" customHeight="1" x14ac:dyDescent="0.2">
      <c r="A399" s="145" t="str">
        <f>IF('Peticions Aules'!A401="","",'Peticions Aules'!A401)</f>
        <v/>
      </c>
      <c r="B399" s="145" t="str">
        <f>IF('Peticions Aules'!B401="","",'Peticions Aules'!B401)</f>
        <v/>
      </c>
      <c r="C399" s="145" t="str">
        <f>IF('Peticions Aules'!C401="","",'Peticions Aules'!C401)</f>
        <v/>
      </c>
      <c r="D399" s="146" t="str">
        <f>IF('Peticions Aules'!D401="","",'Peticions Aules'!D401)</f>
        <v/>
      </c>
      <c r="E399" s="147" t="str">
        <f>IF('Peticions Aules'!E401="","",'Peticions Aules'!E401)</f>
        <v/>
      </c>
      <c r="F399" s="148" t="str">
        <f>IF('Peticions Aules'!F401="","",'Peticions Aules'!F401)</f>
        <v/>
      </c>
      <c r="G399" s="148" t="str">
        <f>IF('Peticions Aules'!G401="","",'Peticions Aules'!G401)</f>
        <v/>
      </c>
      <c r="H399" s="148" t="str">
        <f>IF('Peticions Aules'!H401="","",'Peticions Aules'!H401)</f>
        <v/>
      </c>
      <c r="I399" s="148" t="str">
        <f>IF('Peticions Aules'!I401="","",'Peticions Aules'!I401)</f>
        <v/>
      </c>
      <c r="J399" s="149" t="str">
        <f>IF('Peticions Aules'!J401="","",'Peticions Aules'!J401)</f>
        <v/>
      </c>
      <c r="K399" s="150" t="str">
        <f>IF('Peticions Aules'!K401="","",'Peticions Aules'!K401)</f>
        <v/>
      </c>
      <c r="L399" s="151" t="str">
        <f>IF('Peticions Aules'!L401="","",'Peticions Aules'!L401)</f>
        <v/>
      </c>
      <c r="M399" s="151" t="str">
        <f>IF('Peticions Aules'!M401="","",'Peticions Aules'!M401)</f>
        <v/>
      </c>
      <c r="N399" s="152" t="str">
        <f>IF('Peticions Aules'!N401="","",'Peticions Aules'!N401)</f>
        <v/>
      </c>
      <c r="O399" s="156" t="str">
        <f>IF('Peticions Aules'!O401="","",'Peticions Aules'!O401)</f>
        <v/>
      </c>
      <c r="Q399" s="160">
        <f t="shared" si="40"/>
        <v>0</v>
      </c>
      <c r="R399" s="154">
        <f xml:space="preserve"> IF(Q399="",0,Calculs!$C$35*Q399)</f>
        <v>0</v>
      </c>
      <c r="S399" s="160">
        <f t="shared" si="41"/>
        <v>0</v>
      </c>
      <c r="T399" s="153" t="str">
        <f t="shared" si="42"/>
        <v/>
      </c>
      <c r="U399" s="153" t="str">
        <f t="shared" si="43"/>
        <v/>
      </c>
      <c r="V399" s="154">
        <f xml:space="preserve">  IF(T399&lt;&gt;"",IF(E399="",0,SUMIF(Calculs!$B$2:$B$19,T399,Calculs!$C$2:$C$19)*E399),0)</f>
        <v>0</v>
      </c>
      <c r="W399" s="160">
        <f t="shared" si="44"/>
        <v>0</v>
      </c>
      <c r="X399" s="154" t="str">
        <f t="shared" si="48"/>
        <v/>
      </c>
      <c r="Y399" s="154">
        <f xml:space="preserve"> IF(X399="", 0,IF(E399="",0, VLOOKUP(X399,Calculs!$B$25:$C$30,2,FALSE)*E399))</f>
        <v>0</v>
      </c>
      <c r="Z399" s="160">
        <f t="shared" si="45"/>
        <v>0</v>
      </c>
      <c r="AA399" s="154">
        <f xml:space="preserve">  IF(Z399="",0,Z399*Calculs!$C$32)</f>
        <v>0</v>
      </c>
      <c r="AC399" s="154">
        <f t="shared" si="46"/>
        <v>0</v>
      </c>
    </row>
    <row r="400" spans="1:29" s="153" customFormat="1" ht="12.75" customHeight="1" x14ac:dyDescent="0.2">
      <c r="A400" s="145" t="str">
        <f>IF('Peticions Aules'!A402="","",'Peticions Aules'!A402)</f>
        <v/>
      </c>
      <c r="B400" s="145" t="str">
        <f>IF('Peticions Aules'!B402="","",'Peticions Aules'!B402)</f>
        <v/>
      </c>
      <c r="C400" s="145" t="str">
        <f>IF('Peticions Aules'!C402="","",'Peticions Aules'!C402)</f>
        <v/>
      </c>
      <c r="D400" s="146" t="str">
        <f>IF('Peticions Aules'!D402="","",'Peticions Aules'!D402)</f>
        <v/>
      </c>
      <c r="E400" s="147" t="str">
        <f>IF('Peticions Aules'!E402="","",'Peticions Aules'!E402)</f>
        <v/>
      </c>
      <c r="F400" s="148" t="str">
        <f>IF('Peticions Aules'!F402="","",'Peticions Aules'!F402)</f>
        <v/>
      </c>
      <c r="G400" s="148" t="str">
        <f>IF('Peticions Aules'!G402="","",'Peticions Aules'!G402)</f>
        <v/>
      </c>
      <c r="H400" s="148" t="str">
        <f>IF('Peticions Aules'!H402="","",'Peticions Aules'!H402)</f>
        <v/>
      </c>
      <c r="I400" s="148" t="str">
        <f>IF('Peticions Aules'!I402="","",'Peticions Aules'!I402)</f>
        <v/>
      </c>
      <c r="J400" s="149" t="str">
        <f>IF('Peticions Aules'!J402="","",'Peticions Aules'!J402)</f>
        <v/>
      </c>
      <c r="K400" s="150" t="str">
        <f>IF('Peticions Aules'!K402="","",'Peticions Aules'!K402)</f>
        <v/>
      </c>
      <c r="L400" s="151" t="str">
        <f>IF('Peticions Aules'!L402="","",'Peticions Aules'!L402)</f>
        <v/>
      </c>
      <c r="M400" s="151" t="str">
        <f>IF('Peticions Aules'!M402="","",'Peticions Aules'!M402)</f>
        <v/>
      </c>
      <c r="N400" s="152" t="str">
        <f>IF('Peticions Aules'!N402="","",'Peticions Aules'!N402)</f>
        <v/>
      </c>
      <c r="O400" s="156" t="str">
        <f>IF('Peticions Aules'!O402="","",'Peticions Aules'!O402)</f>
        <v/>
      </c>
      <c r="Q400" s="160">
        <f t="shared" si="40"/>
        <v>0</v>
      </c>
      <c r="R400" s="154">
        <f xml:space="preserve"> IF(Q400="",0,Calculs!$C$35*Q400)</f>
        <v>0</v>
      </c>
      <c r="S400" s="160">
        <f t="shared" si="41"/>
        <v>0</v>
      </c>
      <c r="T400" s="153" t="str">
        <f t="shared" si="42"/>
        <v/>
      </c>
      <c r="U400" s="153" t="str">
        <f t="shared" si="43"/>
        <v/>
      </c>
      <c r="V400" s="154">
        <f xml:space="preserve">  IF(T400&lt;&gt;"",IF(E400="",0,SUMIF(Calculs!$B$2:$B$19,T400,Calculs!$C$2:$C$19)*E400),0)</f>
        <v>0</v>
      </c>
      <c r="W400" s="160">
        <f t="shared" si="44"/>
        <v>0</v>
      </c>
      <c r="X400" s="154" t="str">
        <f t="shared" si="48"/>
        <v/>
      </c>
      <c r="Y400" s="154">
        <f xml:space="preserve"> IF(X400="", 0,IF(E400="",0, VLOOKUP(X400,Calculs!$B$25:$C$30,2,FALSE)*E400))</f>
        <v>0</v>
      </c>
      <c r="Z400" s="160">
        <f t="shared" si="45"/>
        <v>0</v>
      </c>
      <c r="AA400" s="154">
        <f xml:space="preserve">  IF(Z400="",0,Z400*Calculs!$C$32)</f>
        <v>0</v>
      </c>
      <c r="AC400" s="154">
        <f t="shared" si="46"/>
        <v>0</v>
      </c>
    </row>
    <row r="401" spans="1:29" s="153" customFormat="1" ht="12.75" customHeight="1" x14ac:dyDescent="0.2">
      <c r="A401" s="145" t="str">
        <f>IF('Peticions Aules'!A403="","",'Peticions Aules'!A403)</f>
        <v/>
      </c>
      <c r="B401" s="145" t="str">
        <f>IF('Peticions Aules'!B403="","",'Peticions Aules'!B403)</f>
        <v/>
      </c>
      <c r="C401" s="145" t="str">
        <f>IF('Peticions Aules'!C403="","",'Peticions Aules'!C403)</f>
        <v/>
      </c>
      <c r="D401" s="146" t="str">
        <f>IF('Peticions Aules'!D403="","",'Peticions Aules'!D403)</f>
        <v/>
      </c>
      <c r="E401" s="147" t="str">
        <f>IF('Peticions Aules'!E403="","",'Peticions Aules'!E403)</f>
        <v/>
      </c>
      <c r="F401" s="148" t="str">
        <f>IF('Peticions Aules'!F403="","",'Peticions Aules'!F403)</f>
        <v/>
      </c>
      <c r="G401" s="148" t="str">
        <f>IF('Peticions Aules'!G403="","",'Peticions Aules'!G403)</f>
        <v/>
      </c>
      <c r="H401" s="148" t="str">
        <f>IF('Peticions Aules'!H403="","",'Peticions Aules'!H403)</f>
        <v/>
      </c>
      <c r="I401" s="148" t="str">
        <f>IF('Peticions Aules'!I403="","",'Peticions Aules'!I403)</f>
        <v/>
      </c>
      <c r="J401" s="149" t="str">
        <f>IF('Peticions Aules'!J403="","",'Peticions Aules'!J403)</f>
        <v/>
      </c>
      <c r="K401" s="150" t="str">
        <f>IF('Peticions Aules'!K403="","",'Peticions Aules'!K403)</f>
        <v/>
      </c>
      <c r="L401" s="151" t="str">
        <f>IF('Peticions Aules'!L403="","",'Peticions Aules'!L403)</f>
        <v/>
      </c>
      <c r="M401" s="151" t="str">
        <f>IF('Peticions Aules'!M403="","",'Peticions Aules'!M403)</f>
        <v/>
      </c>
      <c r="N401" s="152" t="str">
        <f>IF('Peticions Aules'!N403="","",'Peticions Aules'!N403)</f>
        <v/>
      </c>
      <c r="O401" s="156" t="str">
        <f>IF('Peticions Aules'!O403="","",'Peticions Aules'!O403)</f>
        <v/>
      </c>
      <c r="Q401" s="160">
        <f t="shared" ref="Q401:Q464" si="49" xml:space="preserve"> IF(LEFT(F401,1) = "S", E401,0)</f>
        <v>0</v>
      </c>
      <c r="R401" s="154">
        <f xml:space="preserve"> IF(Q401="",0,Calculs!$C$35*Q401)</f>
        <v>0</v>
      </c>
      <c r="S401" s="160">
        <f t="shared" ref="S401:S464" si="50" xml:space="preserve"> IF(T401&lt;&gt; "", E401,0)</f>
        <v>0</v>
      </c>
      <c r="T401" s="153" t="str">
        <f t="shared" ref="T401:T464" si="51">IF(G401&lt;&gt;"",CONCATENATE(LEFT(G401,3),IF(H401="Linux",".L",".W")),"")</f>
        <v/>
      </c>
      <c r="U401" s="153" t="str">
        <f t="shared" ref="U401:U464" si="52">IF(G401&lt;&gt;"",I401,"")</f>
        <v/>
      </c>
      <c r="V401" s="154">
        <f xml:space="preserve">  IF(T401&lt;&gt;"",IF(E401="",0,SUMIF(Calculs!$B$2:$B$19,T401,Calculs!$C$2:$C$19)*E401),0)</f>
        <v>0</v>
      </c>
      <c r="W401" s="160">
        <f t="shared" ref="W401:W464" si="53" xml:space="preserve"> IF(X401&lt;&gt; "", E401,0)</f>
        <v>0</v>
      </c>
      <c r="X401" s="154" t="str">
        <f t="shared" ref="X401:X464" si="54">IF(J401&lt;&gt;"",LEFT(J401,2),"")</f>
        <v/>
      </c>
      <c r="Y401" s="154">
        <f xml:space="preserve"> IF(X401="", 0,IF(E401="",0, VLOOKUP(X401,Calculs!$B$25:$C$30,2,FALSE)*E401))</f>
        <v>0</v>
      </c>
      <c r="Z401" s="160">
        <f t="shared" ref="Z401:Z464" si="55" xml:space="preserve"> IF(LEFT(K401,1) = "S", E401,0)</f>
        <v>0</v>
      </c>
      <c r="AA401" s="154">
        <f xml:space="preserve">  IF(Z401="",0,Z401*Calculs!$C$32)</f>
        <v>0</v>
      </c>
      <c r="AC401" s="154">
        <f t="shared" ref="AC401:AC464" si="56">IF(E401="",0,R401+V401+Y401+AA401)</f>
        <v>0</v>
      </c>
    </row>
    <row r="402" spans="1:29" s="153" customFormat="1" ht="12.75" customHeight="1" x14ac:dyDescent="0.2">
      <c r="A402" s="145" t="str">
        <f>IF('Peticions Aules'!A404="","",'Peticions Aules'!A404)</f>
        <v/>
      </c>
      <c r="B402" s="145" t="str">
        <f>IF('Peticions Aules'!B404="","",'Peticions Aules'!B404)</f>
        <v/>
      </c>
      <c r="C402" s="145" t="str">
        <f>IF('Peticions Aules'!C404="","",'Peticions Aules'!C404)</f>
        <v/>
      </c>
      <c r="D402" s="146" t="str">
        <f>IF('Peticions Aules'!D404="","",'Peticions Aules'!D404)</f>
        <v/>
      </c>
      <c r="E402" s="147" t="str">
        <f>IF('Peticions Aules'!E404="","",'Peticions Aules'!E404)</f>
        <v/>
      </c>
      <c r="F402" s="148" t="str">
        <f>IF('Peticions Aules'!F404="","",'Peticions Aules'!F404)</f>
        <v/>
      </c>
      <c r="G402" s="148" t="str">
        <f>IF('Peticions Aules'!G404="","",'Peticions Aules'!G404)</f>
        <v/>
      </c>
      <c r="H402" s="148" t="str">
        <f>IF('Peticions Aules'!H404="","",'Peticions Aules'!H404)</f>
        <v/>
      </c>
      <c r="I402" s="148" t="str">
        <f>IF('Peticions Aules'!I404="","",'Peticions Aules'!I404)</f>
        <v/>
      </c>
      <c r="J402" s="149" t="str">
        <f>IF('Peticions Aules'!J404="","",'Peticions Aules'!J404)</f>
        <v/>
      </c>
      <c r="K402" s="150" t="str">
        <f>IF('Peticions Aules'!K404="","",'Peticions Aules'!K404)</f>
        <v/>
      </c>
      <c r="L402" s="151" t="str">
        <f>IF('Peticions Aules'!L404="","",'Peticions Aules'!L404)</f>
        <v/>
      </c>
      <c r="M402" s="151" t="str">
        <f>IF('Peticions Aules'!M404="","",'Peticions Aules'!M404)</f>
        <v/>
      </c>
      <c r="N402" s="152" t="str">
        <f>IF('Peticions Aules'!N404="","",'Peticions Aules'!N404)</f>
        <v/>
      </c>
      <c r="O402" s="156" t="str">
        <f>IF('Peticions Aules'!O404="","",'Peticions Aules'!O404)</f>
        <v/>
      </c>
      <c r="Q402" s="160">
        <f t="shared" si="49"/>
        <v>0</v>
      </c>
      <c r="R402" s="154">
        <f xml:space="preserve"> IF(Q402="",0,Calculs!$C$35*Q402)</f>
        <v>0</v>
      </c>
      <c r="S402" s="160">
        <f t="shared" si="50"/>
        <v>0</v>
      </c>
      <c r="T402" s="153" t="str">
        <f t="shared" si="51"/>
        <v/>
      </c>
      <c r="U402" s="153" t="str">
        <f t="shared" si="52"/>
        <v/>
      </c>
      <c r="V402" s="154">
        <f xml:space="preserve">  IF(T402&lt;&gt;"",IF(E402="",0,SUMIF(Calculs!$B$2:$B$19,T402,Calculs!$C$2:$C$19)*E402),0)</f>
        <v>0</v>
      </c>
      <c r="W402" s="160">
        <f t="shared" si="53"/>
        <v>0</v>
      </c>
      <c r="X402" s="154" t="str">
        <f t="shared" si="54"/>
        <v/>
      </c>
      <c r="Y402" s="154">
        <f xml:space="preserve"> IF(X402="", 0,IF(E402="",0, VLOOKUP(X402,Calculs!$B$25:$C$30,2,FALSE)*E402))</f>
        <v>0</v>
      </c>
      <c r="Z402" s="160">
        <f t="shared" si="55"/>
        <v>0</v>
      </c>
      <c r="AA402" s="154">
        <f xml:space="preserve">  IF(Z402="",0,Z402*Calculs!$C$32)</f>
        <v>0</v>
      </c>
      <c r="AC402" s="154">
        <f t="shared" si="56"/>
        <v>0</v>
      </c>
    </row>
    <row r="403" spans="1:29" s="153" customFormat="1" ht="12.75" customHeight="1" x14ac:dyDescent="0.2">
      <c r="A403" s="145" t="str">
        <f>IF('Peticions Aules'!A405="","",'Peticions Aules'!A405)</f>
        <v/>
      </c>
      <c r="B403" s="145" t="str">
        <f>IF('Peticions Aules'!B405="","",'Peticions Aules'!B405)</f>
        <v/>
      </c>
      <c r="C403" s="145" t="str">
        <f>IF('Peticions Aules'!C405="","",'Peticions Aules'!C405)</f>
        <v/>
      </c>
      <c r="D403" s="146" t="str">
        <f>IF('Peticions Aules'!D405="","",'Peticions Aules'!D405)</f>
        <v/>
      </c>
      <c r="E403" s="147" t="str">
        <f>IF('Peticions Aules'!E405="","",'Peticions Aules'!E405)</f>
        <v/>
      </c>
      <c r="F403" s="148" t="str">
        <f>IF('Peticions Aules'!F405="","",'Peticions Aules'!F405)</f>
        <v/>
      </c>
      <c r="G403" s="148" t="str">
        <f>IF('Peticions Aules'!G405="","",'Peticions Aules'!G405)</f>
        <v/>
      </c>
      <c r="H403" s="148" t="str">
        <f>IF('Peticions Aules'!H405="","",'Peticions Aules'!H405)</f>
        <v/>
      </c>
      <c r="I403" s="148" t="str">
        <f>IF('Peticions Aules'!I405="","",'Peticions Aules'!I405)</f>
        <v/>
      </c>
      <c r="J403" s="149" t="str">
        <f>IF('Peticions Aules'!J405="","",'Peticions Aules'!J405)</f>
        <v/>
      </c>
      <c r="K403" s="150" t="str">
        <f>IF('Peticions Aules'!K405="","",'Peticions Aules'!K405)</f>
        <v/>
      </c>
      <c r="L403" s="151" t="str">
        <f>IF('Peticions Aules'!L405="","",'Peticions Aules'!L405)</f>
        <v/>
      </c>
      <c r="M403" s="151" t="str">
        <f>IF('Peticions Aules'!M405="","",'Peticions Aules'!M405)</f>
        <v/>
      </c>
      <c r="N403" s="152" t="str">
        <f>IF('Peticions Aules'!N405="","",'Peticions Aules'!N405)</f>
        <v/>
      </c>
      <c r="O403" s="156" t="str">
        <f>IF('Peticions Aules'!O405="","",'Peticions Aules'!O405)</f>
        <v/>
      </c>
      <c r="Q403" s="160">
        <f t="shared" si="49"/>
        <v>0</v>
      </c>
      <c r="R403" s="154">
        <f xml:space="preserve"> IF(Q403="",0,Calculs!$C$35*Q403)</f>
        <v>0</v>
      </c>
      <c r="S403" s="160">
        <f t="shared" si="50"/>
        <v>0</v>
      </c>
      <c r="T403" s="153" t="str">
        <f t="shared" si="51"/>
        <v/>
      </c>
      <c r="U403" s="153" t="str">
        <f t="shared" si="52"/>
        <v/>
      </c>
      <c r="V403" s="154">
        <f xml:space="preserve">  IF(T403&lt;&gt;"",IF(E403="",0,SUMIF(Calculs!$B$2:$B$19,T403,Calculs!$C$2:$C$19)*E403),0)</f>
        <v>0</v>
      </c>
      <c r="W403" s="160">
        <f t="shared" si="53"/>
        <v>0</v>
      </c>
      <c r="X403" s="154" t="str">
        <f t="shared" si="54"/>
        <v/>
      </c>
      <c r="Y403" s="154">
        <f xml:space="preserve"> IF(X403="", 0,IF(E403="",0, VLOOKUP(X403,Calculs!$B$25:$C$30,2,FALSE)*E403))</f>
        <v>0</v>
      </c>
      <c r="Z403" s="160">
        <f t="shared" si="55"/>
        <v>0</v>
      </c>
      <c r="AA403" s="154">
        <f xml:space="preserve">  IF(Z403="",0,Z403*Calculs!$C$32)</f>
        <v>0</v>
      </c>
      <c r="AC403" s="154">
        <f t="shared" si="56"/>
        <v>0</v>
      </c>
    </row>
    <row r="404" spans="1:29" s="153" customFormat="1" ht="12.75" customHeight="1" x14ac:dyDescent="0.2">
      <c r="A404" s="145" t="str">
        <f>IF('Peticions Aules'!A406="","",'Peticions Aules'!A406)</f>
        <v/>
      </c>
      <c r="B404" s="145" t="str">
        <f>IF('Peticions Aules'!B406="","",'Peticions Aules'!B406)</f>
        <v/>
      </c>
      <c r="C404" s="145" t="str">
        <f>IF('Peticions Aules'!C406="","",'Peticions Aules'!C406)</f>
        <v/>
      </c>
      <c r="D404" s="146" t="str">
        <f>IF('Peticions Aules'!D406="","",'Peticions Aules'!D406)</f>
        <v/>
      </c>
      <c r="E404" s="147" t="str">
        <f>IF('Peticions Aules'!E406="","",'Peticions Aules'!E406)</f>
        <v/>
      </c>
      <c r="F404" s="148" t="str">
        <f>IF('Peticions Aules'!F406="","",'Peticions Aules'!F406)</f>
        <v/>
      </c>
      <c r="G404" s="148" t="str">
        <f>IF('Peticions Aules'!G406="","",'Peticions Aules'!G406)</f>
        <v/>
      </c>
      <c r="H404" s="148" t="str">
        <f>IF('Peticions Aules'!H406="","",'Peticions Aules'!H406)</f>
        <v/>
      </c>
      <c r="I404" s="148" t="str">
        <f>IF('Peticions Aules'!I406="","",'Peticions Aules'!I406)</f>
        <v/>
      </c>
      <c r="J404" s="149" t="str">
        <f>IF('Peticions Aules'!J406="","",'Peticions Aules'!J406)</f>
        <v/>
      </c>
      <c r="K404" s="150" t="str">
        <f>IF('Peticions Aules'!K406="","",'Peticions Aules'!K406)</f>
        <v/>
      </c>
      <c r="L404" s="151" t="str">
        <f>IF('Peticions Aules'!L406="","",'Peticions Aules'!L406)</f>
        <v/>
      </c>
      <c r="M404" s="151" t="str">
        <f>IF('Peticions Aules'!M406="","",'Peticions Aules'!M406)</f>
        <v/>
      </c>
      <c r="N404" s="152" t="str">
        <f>IF('Peticions Aules'!N406="","",'Peticions Aules'!N406)</f>
        <v/>
      </c>
      <c r="O404" s="156" t="str">
        <f>IF('Peticions Aules'!O406="","",'Peticions Aules'!O406)</f>
        <v/>
      </c>
      <c r="Q404" s="160">
        <f t="shared" si="49"/>
        <v>0</v>
      </c>
      <c r="R404" s="154">
        <f xml:space="preserve"> IF(Q404="",0,Calculs!$C$35*Q404)</f>
        <v>0</v>
      </c>
      <c r="S404" s="160">
        <f t="shared" si="50"/>
        <v>0</v>
      </c>
      <c r="T404" s="153" t="str">
        <f t="shared" si="51"/>
        <v/>
      </c>
      <c r="U404" s="153" t="str">
        <f t="shared" si="52"/>
        <v/>
      </c>
      <c r="V404" s="154">
        <f xml:space="preserve">  IF(T404&lt;&gt;"",IF(E404="",0,SUMIF(Calculs!$B$2:$B$19,T404,Calculs!$C$2:$C$19)*E404),0)</f>
        <v>0</v>
      </c>
      <c r="W404" s="160">
        <f t="shared" si="53"/>
        <v>0</v>
      </c>
      <c r="X404" s="154" t="str">
        <f t="shared" si="54"/>
        <v/>
      </c>
      <c r="Y404" s="154">
        <f xml:space="preserve"> IF(X404="", 0,IF(E404="",0, VLOOKUP(X404,Calculs!$B$25:$C$30,2,FALSE)*E404))</f>
        <v>0</v>
      </c>
      <c r="Z404" s="160">
        <f t="shared" si="55"/>
        <v>0</v>
      </c>
      <c r="AA404" s="154">
        <f xml:space="preserve">  IF(Z404="",0,Z404*Calculs!$C$32)</f>
        <v>0</v>
      </c>
      <c r="AC404" s="154">
        <f t="shared" si="56"/>
        <v>0</v>
      </c>
    </row>
    <row r="405" spans="1:29" s="153" customFormat="1" ht="12.75" customHeight="1" x14ac:dyDescent="0.2">
      <c r="A405" s="145" t="str">
        <f>IF('Peticions Aules'!A407="","",'Peticions Aules'!A407)</f>
        <v/>
      </c>
      <c r="B405" s="145" t="str">
        <f>IF('Peticions Aules'!B407="","",'Peticions Aules'!B407)</f>
        <v/>
      </c>
      <c r="C405" s="145" t="str">
        <f>IF('Peticions Aules'!C407="","",'Peticions Aules'!C407)</f>
        <v/>
      </c>
      <c r="D405" s="146" t="str">
        <f>IF('Peticions Aules'!D407="","",'Peticions Aules'!D407)</f>
        <v/>
      </c>
      <c r="E405" s="147" t="str">
        <f>IF('Peticions Aules'!E407="","",'Peticions Aules'!E407)</f>
        <v/>
      </c>
      <c r="F405" s="148" t="str">
        <f>IF('Peticions Aules'!F407="","",'Peticions Aules'!F407)</f>
        <v/>
      </c>
      <c r="G405" s="148" t="str">
        <f>IF('Peticions Aules'!G407="","",'Peticions Aules'!G407)</f>
        <v/>
      </c>
      <c r="H405" s="148" t="str">
        <f>IF('Peticions Aules'!H407="","",'Peticions Aules'!H407)</f>
        <v/>
      </c>
      <c r="I405" s="148" t="str">
        <f>IF('Peticions Aules'!I407="","",'Peticions Aules'!I407)</f>
        <v/>
      </c>
      <c r="J405" s="149" t="str">
        <f>IF('Peticions Aules'!J407="","",'Peticions Aules'!J407)</f>
        <v/>
      </c>
      <c r="K405" s="150" t="str">
        <f>IF('Peticions Aules'!K407="","",'Peticions Aules'!K407)</f>
        <v/>
      </c>
      <c r="L405" s="151" t="str">
        <f>IF('Peticions Aules'!L407="","",'Peticions Aules'!L407)</f>
        <v/>
      </c>
      <c r="M405" s="151" t="str">
        <f>IF('Peticions Aules'!M407="","",'Peticions Aules'!M407)</f>
        <v/>
      </c>
      <c r="N405" s="152" t="str">
        <f>IF('Peticions Aules'!N407="","",'Peticions Aules'!N407)</f>
        <v/>
      </c>
      <c r="O405" s="156" t="str">
        <f>IF('Peticions Aules'!O407="","",'Peticions Aules'!O407)</f>
        <v/>
      </c>
      <c r="Q405" s="160">
        <f t="shared" si="49"/>
        <v>0</v>
      </c>
      <c r="R405" s="154">
        <f xml:space="preserve"> IF(Q405="",0,Calculs!$C$35*Q405)</f>
        <v>0</v>
      </c>
      <c r="S405" s="160">
        <f t="shared" si="50"/>
        <v>0</v>
      </c>
      <c r="T405" s="153" t="str">
        <f t="shared" si="51"/>
        <v/>
      </c>
      <c r="U405" s="153" t="str">
        <f t="shared" si="52"/>
        <v/>
      </c>
      <c r="V405" s="154">
        <f xml:space="preserve">  IF(T405&lt;&gt;"",IF(E405="",0,SUMIF(Calculs!$B$2:$B$19,T405,Calculs!$C$2:$C$19)*E405),0)</f>
        <v>0</v>
      </c>
      <c r="W405" s="160">
        <f t="shared" si="53"/>
        <v>0</v>
      </c>
      <c r="X405" s="154" t="str">
        <f t="shared" si="54"/>
        <v/>
      </c>
      <c r="Y405" s="154">
        <f xml:space="preserve"> IF(X405="", 0,IF(E405="",0, VLOOKUP(X405,Calculs!$B$25:$C$30,2,FALSE)*E405))</f>
        <v>0</v>
      </c>
      <c r="Z405" s="160">
        <f t="shared" si="55"/>
        <v>0</v>
      </c>
      <c r="AA405" s="154">
        <f xml:space="preserve">  IF(Z405="",0,Z405*Calculs!$C$32)</f>
        <v>0</v>
      </c>
      <c r="AC405" s="154">
        <f t="shared" si="56"/>
        <v>0</v>
      </c>
    </row>
    <row r="406" spans="1:29" s="153" customFormat="1" ht="12.75" customHeight="1" x14ac:dyDescent="0.2">
      <c r="A406" s="145" t="str">
        <f>IF('Peticions Aules'!A408="","",'Peticions Aules'!A408)</f>
        <v/>
      </c>
      <c r="B406" s="145" t="str">
        <f>IF('Peticions Aules'!B408="","",'Peticions Aules'!B408)</f>
        <v/>
      </c>
      <c r="C406" s="145" t="str">
        <f>IF('Peticions Aules'!C408="","",'Peticions Aules'!C408)</f>
        <v/>
      </c>
      <c r="D406" s="146" t="str">
        <f>IF('Peticions Aules'!D408="","",'Peticions Aules'!D408)</f>
        <v/>
      </c>
      <c r="E406" s="147" t="str">
        <f>IF('Peticions Aules'!E408="","",'Peticions Aules'!E408)</f>
        <v/>
      </c>
      <c r="F406" s="148" t="str">
        <f>IF('Peticions Aules'!F408="","",'Peticions Aules'!F408)</f>
        <v/>
      </c>
      <c r="G406" s="148" t="str">
        <f>IF('Peticions Aules'!G408="","",'Peticions Aules'!G408)</f>
        <v/>
      </c>
      <c r="H406" s="148" t="str">
        <f>IF('Peticions Aules'!H408="","",'Peticions Aules'!H408)</f>
        <v/>
      </c>
      <c r="I406" s="148" t="str">
        <f>IF('Peticions Aules'!I408="","",'Peticions Aules'!I408)</f>
        <v/>
      </c>
      <c r="J406" s="149" t="str">
        <f>IF('Peticions Aules'!J408="","",'Peticions Aules'!J408)</f>
        <v/>
      </c>
      <c r="K406" s="150" t="str">
        <f>IF('Peticions Aules'!K408="","",'Peticions Aules'!K408)</f>
        <v/>
      </c>
      <c r="L406" s="151" t="str">
        <f>IF('Peticions Aules'!L408="","",'Peticions Aules'!L408)</f>
        <v/>
      </c>
      <c r="M406" s="151" t="str">
        <f>IF('Peticions Aules'!M408="","",'Peticions Aules'!M408)</f>
        <v/>
      </c>
      <c r="N406" s="152" t="str">
        <f>IF('Peticions Aules'!N408="","",'Peticions Aules'!N408)</f>
        <v/>
      </c>
      <c r="O406" s="156" t="str">
        <f>IF('Peticions Aules'!O408="","",'Peticions Aules'!O408)</f>
        <v/>
      </c>
      <c r="Q406" s="160">
        <f t="shared" si="49"/>
        <v>0</v>
      </c>
      <c r="R406" s="154">
        <f xml:space="preserve"> IF(Q406="",0,Calculs!$C$35*Q406)</f>
        <v>0</v>
      </c>
      <c r="S406" s="160">
        <f t="shared" si="50"/>
        <v>0</v>
      </c>
      <c r="T406" s="153" t="str">
        <f t="shared" si="51"/>
        <v/>
      </c>
      <c r="U406" s="153" t="str">
        <f t="shared" si="52"/>
        <v/>
      </c>
      <c r="V406" s="154">
        <f xml:space="preserve">  IF(T406&lt;&gt;"",IF(E406="",0,SUMIF(Calculs!$B$2:$B$19,T406,Calculs!$C$2:$C$19)*E406),0)</f>
        <v>0</v>
      </c>
      <c r="W406" s="160">
        <f t="shared" si="53"/>
        <v>0</v>
      </c>
      <c r="X406" s="154" t="str">
        <f t="shared" si="54"/>
        <v/>
      </c>
      <c r="Y406" s="154">
        <f xml:space="preserve"> IF(X406="", 0,IF(E406="",0, VLOOKUP(X406,Calculs!$B$25:$C$30,2,FALSE)*E406))</f>
        <v>0</v>
      </c>
      <c r="Z406" s="160">
        <f t="shared" si="55"/>
        <v>0</v>
      </c>
      <c r="AA406" s="154">
        <f xml:space="preserve">  IF(Z406="",0,Z406*Calculs!$C$32)</f>
        <v>0</v>
      </c>
      <c r="AC406" s="154">
        <f t="shared" si="56"/>
        <v>0</v>
      </c>
    </row>
    <row r="407" spans="1:29" s="153" customFormat="1" ht="12.75" customHeight="1" x14ac:dyDescent="0.2">
      <c r="A407" s="145" t="str">
        <f>IF('Peticions Aules'!A409="","",'Peticions Aules'!A409)</f>
        <v/>
      </c>
      <c r="B407" s="145" t="str">
        <f>IF('Peticions Aules'!B409="","",'Peticions Aules'!B409)</f>
        <v/>
      </c>
      <c r="C407" s="145" t="str">
        <f>IF('Peticions Aules'!C409="","",'Peticions Aules'!C409)</f>
        <v/>
      </c>
      <c r="D407" s="146" t="str">
        <f>IF('Peticions Aules'!D409="","",'Peticions Aules'!D409)</f>
        <v/>
      </c>
      <c r="E407" s="147" t="str">
        <f>IF('Peticions Aules'!E409="","",'Peticions Aules'!E409)</f>
        <v/>
      </c>
      <c r="F407" s="148" t="str">
        <f>IF('Peticions Aules'!F409="","",'Peticions Aules'!F409)</f>
        <v/>
      </c>
      <c r="G407" s="148" t="str">
        <f>IF('Peticions Aules'!G409="","",'Peticions Aules'!G409)</f>
        <v/>
      </c>
      <c r="H407" s="148" t="str">
        <f>IF('Peticions Aules'!H409="","",'Peticions Aules'!H409)</f>
        <v/>
      </c>
      <c r="I407" s="148" t="str">
        <f>IF('Peticions Aules'!I409="","",'Peticions Aules'!I409)</f>
        <v/>
      </c>
      <c r="J407" s="149" t="str">
        <f>IF('Peticions Aules'!J409="","",'Peticions Aules'!J409)</f>
        <v/>
      </c>
      <c r="K407" s="150" t="str">
        <f>IF('Peticions Aules'!K409="","",'Peticions Aules'!K409)</f>
        <v/>
      </c>
      <c r="L407" s="151" t="str">
        <f>IF('Peticions Aules'!L409="","",'Peticions Aules'!L409)</f>
        <v/>
      </c>
      <c r="M407" s="151" t="str">
        <f>IF('Peticions Aules'!M409="","",'Peticions Aules'!M409)</f>
        <v/>
      </c>
      <c r="N407" s="152" t="str">
        <f>IF('Peticions Aules'!N409="","",'Peticions Aules'!N409)</f>
        <v/>
      </c>
      <c r="O407" s="156" t="str">
        <f>IF('Peticions Aules'!O409="","",'Peticions Aules'!O409)</f>
        <v/>
      </c>
      <c r="Q407" s="160">
        <f t="shared" si="49"/>
        <v>0</v>
      </c>
      <c r="R407" s="154">
        <f xml:space="preserve"> IF(Q407="",0,Calculs!$C$35*Q407)</f>
        <v>0</v>
      </c>
      <c r="S407" s="160">
        <f t="shared" si="50"/>
        <v>0</v>
      </c>
      <c r="T407" s="153" t="str">
        <f t="shared" si="51"/>
        <v/>
      </c>
      <c r="U407" s="153" t="str">
        <f t="shared" si="52"/>
        <v/>
      </c>
      <c r="V407" s="154">
        <f xml:space="preserve">  IF(T407&lt;&gt;"",IF(E407="",0,SUMIF(Calculs!$B$2:$B$19,T407,Calculs!$C$2:$C$19)*E407),0)</f>
        <v>0</v>
      </c>
      <c r="W407" s="160">
        <f t="shared" si="53"/>
        <v>0</v>
      </c>
      <c r="X407" s="154" t="str">
        <f t="shared" si="54"/>
        <v/>
      </c>
      <c r="Y407" s="154">
        <f xml:space="preserve"> IF(X407="", 0,IF(E407="",0, VLOOKUP(X407,Calculs!$B$25:$C$30,2,FALSE)*E407))</f>
        <v>0</v>
      </c>
      <c r="Z407" s="160">
        <f t="shared" si="55"/>
        <v>0</v>
      </c>
      <c r="AA407" s="154">
        <f xml:space="preserve">  IF(Z407="",0,Z407*Calculs!$C$32)</f>
        <v>0</v>
      </c>
      <c r="AC407" s="154">
        <f t="shared" si="56"/>
        <v>0</v>
      </c>
    </row>
    <row r="408" spans="1:29" s="153" customFormat="1" ht="12.75" customHeight="1" x14ac:dyDescent="0.2">
      <c r="A408" s="145" t="str">
        <f>IF('Peticions Aules'!A410="","",'Peticions Aules'!A410)</f>
        <v/>
      </c>
      <c r="B408" s="145" t="str">
        <f>IF('Peticions Aules'!B410="","",'Peticions Aules'!B410)</f>
        <v/>
      </c>
      <c r="C408" s="145" t="str">
        <f>IF('Peticions Aules'!C410="","",'Peticions Aules'!C410)</f>
        <v/>
      </c>
      <c r="D408" s="146" t="str">
        <f>IF('Peticions Aules'!D410="","",'Peticions Aules'!D410)</f>
        <v/>
      </c>
      <c r="E408" s="147" t="str">
        <f>IF('Peticions Aules'!E410="","",'Peticions Aules'!E410)</f>
        <v/>
      </c>
      <c r="F408" s="148" t="str">
        <f>IF('Peticions Aules'!F410="","",'Peticions Aules'!F410)</f>
        <v/>
      </c>
      <c r="G408" s="148" t="str">
        <f>IF('Peticions Aules'!G410="","",'Peticions Aules'!G410)</f>
        <v/>
      </c>
      <c r="H408" s="148" t="str">
        <f>IF('Peticions Aules'!H410="","",'Peticions Aules'!H410)</f>
        <v/>
      </c>
      <c r="I408" s="148" t="str">
        <f>IF('Peticions Aules'!I410="","",'Peticions Aules'!I410)</f>
        <v/>
      </c>
      <c r="J408" s="149" t="str">
        <f>IF('Peticions Aules'!J410="","",'Peticions Aules'!J410)</f>
        <v/>
      </c>
      <c r="K408" s="150" t="str">
        <f>IF('Peticions Aules'!K410="","",'Peticions Aules'!K410)</f>
        <v/>
      </c>
      <c r="L408" s="151" t="str">
        <f>IF('Peticions Aules'!L410="","",'Peticions Aules'!L410)</f>
        <v/>
      </c>
      <c r="M408" s="151" t="str">
        <f>IF('Peticions Aules'!M410="","",'Peticions Aules'!M410)</f>
        <v/>
      </c>
      <c r="N408" s="152" t="str">
        <f>IF('Peticions Aules'!N410="","",'Peticions Aules'!N410)</f>
        <v/>
      </c>
      <c r="O408" s="156" t="str">
        <f>IF('Peticions Aules'!O410="","",'Peticions Aules'!O410)</f>
        <v/>
      </c>
      <c r="Q408" s="160">
        <f t="shared" si="49"/>
        <v>0</v>
      </c>
      <c r="R408" s="154">
        <f xml:space="preserve"> IF(Q408="",0,Calculs!$C$35*Q408)</f>
        <v>0</v>
      </c>
      <c r="S408" s="160">
        <f t="shared" si="50"/>
        <v>0</v>
      </c>
      <c r="T408" s="153" t="str">
        <f t="shared" si="51"/>
        <v/>
      </c>
      <c r="U408" s="153" t="str">
        <f t="shared" si="52"/>
        <v/>
      </c>
      <c r="V408" s="154">
        <f xml:space="preserve">  IF(T408&lt;&gt;"",IF(E408="",0,SUMIF(Calculs!$B$2:$B$19,T408,Calculs!$C$2:$C$19)*E408),0)</f>
        <v>0</v>
      </c>
      <c r="W408" s="160">
        <f t="shared" si="53"/>
        <v>0</v>
      </c>
      <c r="X408" s="154" t="str">
        <f t="shared" si="54"/>
        <v/>
      </c>
      <c r="Y408" s="154">
        <f xml:space="preserve"> IF(X408="", 0,IF(E408="",0, VLOOKUP(X408,Calculs!$B$25:$C$30,2,FALSE)*E408))</f>
        <v>0</v>
      </c>
      <c r="Z408" s="160">
        <f t="shared" si="55"/>
        <v>0</v>
      </c>
      <c r="AA408" s="154">
        <f xml:space="preserve">  IF(Z408="",0,Z408*Calculs!$C$32)</f>
        <v>0</v>
      </c>
      <c r="AC408" s="154">
        <f t="shared" si="56"/>
        <v>0</v>
      </c>
    </row>
    <row r="409" spans="1:29" s="153" customFormat="1" ht="12.75" customHeight="1" x14ac:dyDescent="0.2">
      <c r="A409" s="145" t="str">
        <f>IF('Peticions Aules'!A411="","",'Peticions Aules'!A411)</f>
        <v/>
      </c>
      <c r="B409" s="145" t="str">
        <f>IF('Peticions Aules'!B411="","",'Peticions Aules'!B411)</f>
        <v/>
      </c>
      <c r="C409" s="145" t="str">
        <f>IF('Peticions Aules'!C411="","",'Peticions Aules'!C411)</f>
        <v/>
      </c>
      <c r="D409" s="146" t="str">
        <f>IF('Peticions Aules'!D411="","",'Peticions Aules'!D411)</f>
        <v/>
      </c>
      <c r="E409" s="147" t="str">
        <f>IF('Peticions Aules'!E411="","",'Peticions Aules'!E411)</f>
        <v/>
      </c>
      <c r="F409" s="148" t="str">
        <f>IF('Peticions Aules'!F411="","",'Peticions Aules'!F411)</f>
        <v/>
      </c>
      <c r="G409" s="148" t="str">
        <f>IF('Peticions Aules'!G411="","",'Peticions Aules'!G411)</f>
        <v/>
      </c>
      <c r="H409" s="148" t="str">
        <f>IF('Peticions Aules'!H411="","",'Peticions Aules'!H411)</f>
        <v/>
      </c>
      <c r="I409" s="148" t="str">
        <f>IF('Peticions Aules'!I411="","",'Peticions Aules'!I411)</f>
        <v/>
      </c>
      <c r="J409" s="149" t="str">
        <f>IF('Peticions Aules'!J411="","",'Peticions Aules'!J411)</f>
        <v/>
      </c>
      <c r="K409" s="150" t="str">
        <f>IF('Peticions Aules'!K411="","",'Peticions Aules'!K411)</f>
        <v/>
      </c>
      <c r="L409" s="151" t="str">
        <f>IF('Peticions Aules'!L411="","",'Peticions Aules'!L411)</f>
        <v/>
      </c>
      <c r="M409" s="151" t="str">
        <f>IF('Peticions Aules'!M411="","",'Peticions Aules'!M411)</f>
        <v/>
      </c>
      <c r="N409" s="152" t="str">
        <f>IF('Peticions Aules'!N411="","",'Peticions Aules'!N411)</f>
        <v/>
      </c>
      <c r="O409" s="156" t="str">
        <f>IF('Peticions Aules'!O411="","",'Peticions Aules'!O411)</f>
        <v/>
      </c>
      <c r="Q409" s="160">
        <f t="shared" si="49"/>
        <v>0</v>
      </c>
      <c r="R409" s="154">
        <f xml:space="preserve"> IF(Q409="",0,Calculs!$C$35*Q409)</f>
        <v>0</v>
      </c>
      <c r="S409" s="160">
        <f t="shared" si="50"/>
        <v>0</v>
      </c>
      <c r="T409" s="153" t="str">
        <f t="shared" si="51"/>
        <v/>
      </c>
      <c r="U409" s="153" t="str">
        <f t="shared" si="52"/>
        <v/>
      </c>
      <c r="V409" s="154">
        <f xml:space="preserve">  IF(T409&lt;&gt;"",IF(E409="",0,SUMIF(Calculs!$B$2:$B$19,T409,Calculs!$C$2:$C$19)*E409),0)</f>
        <v>0</v>
      </c>
      <c r="W409" s="160">
        <f t="shared" si="53"/>
        <v>0</v>
      </c>
      <c r="X409" s="154" t="str">
        <f t="shared" si="54"/>
        <v/>
      </c>
      <c r="Y409" s="154">
        <f xml:space="preserve"> IF(X409="", 0,IF(E409="",0, VLOOKUP(X409,Calculs!$B$25:$C$30,2,FALSE)*E409))</f>
        <v>0</v>
      </c>
      <c r="Z409" s="160">
        <f t="shared" si="55"/>
        <v>0</v>
      </c>
      <c r="AA409" s="154">
        <f xml:space="preserve">  IF(Z409="",0,Z409*Calculs!$C$32)</f>
        <v>0</v>
      </c>
      <c r="AC409" s="154">
        <f t="shared" si="56"/>
        <v>0</v>
      </c>
    </row>
    <row r="410" spans="1:29" s="153" customFormat="1" ht="12.75" customHeight="1" x14ac:dyDescent="0.2">
      <c r="A410" s="145" t="str">
        <f>IF('Peticions Aules'!A412="","",'Peticions Aules'!A412)</f>
        <v/>
      </c>
      <c r="B410" s="145" t="str">
        <f>IF('Peticions Aules'!B412="","",'Peticions Aules'!B412)</f>
        <v/>
      </c>
      <c r="C410" s="145" t="str">
        <f>IF('Peticions Aules'!C412="","",'Peticions Aules'!C412)</f>
        <v/>
      </c>
      <c r="D410" s="146" t="str">
        <f>IF('Peticions Aules'!D412="","",'Peticions Aules'!D412)</f>
        <v/>
      </c>
      <c r="E410" s="147" t="str">
        <f>IF('Peticions Aules'!E412="","",'Peticions Aules'!E412)</f>
        <v/>
      </c>
      <c r="F410" s="148" t="str">
        <f>IF('Peticions Aules'!F412="","",'Peticions Aules'!F412)</f>
        <v/>
      </c>
      <c r="G410" s="148" t="str">
        <f>IF('Peticions Aules'!G412="","",'Peticions Aules'!G412)</f>
        <v/>
      </c>
      <c r="H410" s="148" t="str">
        <f>IF('Peticions Aules'!H412="","",'Peticions Aules'!H412)</f>
        <v/>
      </c>
      <c r="I410" s="148" t="str">
        <f>IF('Peticions Aules'!I412="","",'Peticions Aules'!I412)</f>
        <v/>
      </c>
      <c r="J410" s="149" t="str">
        <f>IF('Peticions Aules'!J412="","",'Peticions Aules'!J412)</f>
        <v/>
      </c>
      <c r="K410" s="150" t="str">
        <f>IF('Peticions Aules'!K412="","",'Peticions Aules'!K412)</f>
        <v/>
      </c>
      <c r="L410" s="151" t="str">
        <f>IF('Peticions Aules'!L412="","",'Peticions Aules'!L412)</f>
        <v/>
      </c>
      <c r="M410" s="151" t="str">
        <f>IF('Peticions Aules'!M412="","",'Peticions Aules'!M412)</f>
        <v/>
      </c>
      <c r="N410" s="152" t="str">
        <f>IF('Peticions Aules'!N412="","",'Peticions Aules'!N412)</f>
        <v/>
      </c>
      <c r="O410" s="156" t="str">
        <f>IF('Peticions Aules'!O412="","",'Peticions Aules'!O412)</f>
        <v/>
      </c>
      <c r="Q410" s="160">
        <f t="shared" si="49"/>
        <v>0</v>
      </c>
      <c r="R410" s="154">
        <f xml:space="preserve"> IF(Q410="",0,Calculs!$C$35*Q410)</f>
        <v>0</v>
      </c>
      <c r="S410" s="160">
        <f t="shared" si="50"/>
        <v>0</v>
      </c>
      <c r="T410" s="153" t="str">
        <f t="shared" si="51"/>
        <v/>
      </c>
      <c r="U410" s="153" t="str">
        <f t="shared" si="52"/>
        <v/>
      </c>
      <c r="V410" s="154">
        <f xml:space="preserve">  IF(T410&lt;&gt;"",IF(E410="",0,SUMIF(Calculs!$B$2:$B$19,T410,Calculs!$C$2:$C$19)*E410),0)</f>
        <v>0</v>
      </c>
      <c r="W410" s="160">
        <f t="shared" si="53"/>
        <v>0</v>
      </c>
      <c r="X410" s="154" t="str">
        <f t="shared" si="54"/>
        <v/>
      </c>
      <c r="Y410" s="154">
        <f xml:space="preserve"> IF(X410="", 0,IF(E410="",0, VLOOKUP(X410,Calculs!$B$25:$C$30,2,FALSE)*E410))</f>
        <v>0</v>
      </c>
      <c r="Z410" s="160">
        <f t="shared" si="55"/>
        <v>0</v>
      </c>
      <c r="AA410" s="154">
        <f xml:space="preserve">  IF(Z410="",0,Z410*Calculs!$C$32)</f>
        <v>0</v>
      </c>
      <c r="AC410" s="154">
        <f t="shared" si="56"/>
        <v>0</v>
      </c>
    </row>
    <row r="411" spans="1:29" s="153" customFormat="1" ht="12.75" customHeight="1" x14ac:dyDescent="0.2">
      <c r="A411" s="145" t="str">
        <f>IF('Peticions Aules'!A413="","",'Peticions Aules'!A413)</f>
        <v/>
      </c>
      <c r="B411" s="145" t="str">
        <f>IF('Peticions Aules'!B413="","",'Peticions Aules'!B413)</f>
        <v/>
      </c>
      <c r="C411" s="145" t="str">
        <f>IF('Peticions Aules'!C413="","",'Peticions Aules'!C413)</f>
        <v/>
      </c>
      <c r="D411" s="146" t="str">
        <f>IF('Peticions Aules'!D413="","",'Peticions Aules'!D413)</f>
        <v/>
      </c>
      <c r="E411" s="147" t="str">
        <f>IF('Peticions Aules'!E413="","",'Peticions Aules'!E413)</f>
        <v/>
      </c>
      <c r="F411" s="148" t="str">
        <f>IF('Peticions Aules'!F413="","",'Peticions Aules'!F413)</f>
        <v/>
      </c>
      <c r="G411" s="148" t="str">
        <f>IF('Peticions Aules'!G413="","",'Peticions Aules'!G413)</f>
        <v/>
      </c>
      <c r="H411" s="148" t="str">
        <f>IF('Peticions Aules'!H413="","",'Peticions Aules'!H413)</f>
        <v/>
      </c>
      <c r="I411" s="148" t="str">
        <f>IF('Peticions Aules'!I413="","",'Peticions Aules'!I413)</f>
        <v/>
      </c>
      <c r="J411" s="149" t="str">
        <f>IF('Peticions Aules'!J413="","",'Peticions Aules'!J413)</f>
        <v/>
      </c>
      <c r="K411" s="150" t="str">
        <f>IF('Peticions Aules'!K413="","",'Peticions Aules'!K413)</f>
        <v/>
      </c>
      <c r="L411" s="151" t="str">
        <f>IF('Peticions Aules'!L413="","",'Peticions Aules'!L413)</f>
        <v/>
      </c>
      <c r="M411" s="151" t="str">
        <f>IF('Peticions Aules'!M413="","",'Peticions Aules'!M413)</f>
        <v/>
      </c>
      <c r="N411" s="152" t="str">
        <f>IF('Peticions Aules'!N413="","",'Peticions Aules'!N413)</f>
        <v/>
      </c>
      <c r="O411" s="156" t="str">
        <f>IF('Peticions Aules'!O413="","",'Peticions Aules'!O413)</f>
        <v/>
      </c>
      <c r="Q411" s="160">
        <f t="shared" si="49"/>
        <v>0</v>
      </c>
      <c r="R411" s="154">
        <f xml:space="preserve"> IF(Q411="",0,Calculs!$C$35*Q411)</f>
        <v>0</v>
      </c>
      <c r="S411" s="160">
        <f t="shared" si="50"/>
        <v>0</v>
      </c>
      <c r="T411" s="153" t="str">
        <f t="shared" si="51"/>
        <v/>
      </c>
      <c r="U411" s="153" t="str">
        <f t="shared" si="52"/>
        <v/>
      </c>
      <c r="V411" s="154">
        <f xml:space="preserve">  IF(T411&lt;&gt;"",IF(E411="",0,SUMIF(Calculs!$B$2:$B$19,T411,Calculs!$C$2:$C$19)*E411),0)</f>
        <v>0</v>
      </c>
      <c r="W411" s="160">
        <f t="shared" si="53"/>
        <v>0</v>
      </c>
      <c r="X411" s="154" t="str">
        <f t="shared" si="54"/>
        <v/>
      </c>
      <c r="Y411" s="154">
        <f xml:space="preserve"> IF(X411="", 0,IF(E411="",0, VLOOKUP(X411,Calculs!$B$25:$C$30,2,FALSE)*E411))</f>
        <v>0</v>
      </c>
      <c r="Z411" s="160">
        <f t="shared" si="55"/>
        <v>0</v>
      </c>
      <c r="AA411" s="154">
        <f xml:space="preserve">  IF(Z411="",0,Z411*Calculs!$C$32)</f>
        <v>0</v>
      </c>
      <c r="AC411" s="154">
        <f t="shared" si="56"/>
        <v>0</v>
      </c>
    </row>
    <row r="412" spans="1:29" s="153" customFormat="1" ht="12.75" customHeight="1" x14ac:dyDescent="0.2">
      <c r="A412" s="145" t="str">
        <f>IF('Peticions Aules'!A414="","",'Peticions Aules'!A414)</f>
        <v/>
      </c>
      <c r="B412" s="145" t="str">
        <f>IF('Peticions Aules'!B414="","",'Peticions Aules'!B414)</f>
        <v/>
      </c>
      <c r="C412" s="145" t="str">
        <f>IF('Peticions Aules'!C414="","",'Peticions Aules'!C414)</f>
        <v/>
      </c>
      <c r="D412" s="146" t="str">
        <f>IF('Peticions Aules'!D414="","",'Peticions Aules'!D414)</f>
        <v/>
      </c>
      <c r="E412" s="147" t="str">
        <f>IF('Peticions Aules'!E414="","",'Peticions Aules'!E414)</f>
        <v/>
      </c>
      <c r="F412" s="148" t="str">
        <f>IF('Peticions Aules'!F414="","",'Peticions Aules'!F414)</f>
        <v/>
      </c>
      <c r="G412" s="148" t="str">
        <f>IF('Peticions Aules'!G414="","",'Peticions Aules'!G414)</f>
        <v/>
      </c>
      <c r="H412" s="148" t="str">
        <f>IF('Peticions Aules'!H414="","",'Peticions Aules'!H414)</f>
        <v/>
      </c>
      <c r="I412" s="148" t="str">
        <f>IF('Peticions Aules'!I414="","",'Peticions Aules'!I414)</f>
        <v/>
      </c>
      <c r="J412" s="149" t="str">
        <f>IF('Peticions Aules'!J414="","",'Peticions Aules'!J414)</f>
        <v/>
      </c>
      <c r="K412" s="150" t="str">
        <f>IF('Peticions Aules'!K414="","",'Peticions Aules'!K414)</f>
        <v/>
      </c>
      <c r="L412" s="151" t="str">
        <f>IF('Peticions Aules'!L414="","",'Peticions Aules'!L414)</f>
        <v/>
      </c>
      <c r="M412" s="151" t="str">
        <f>IF('Peticions Aules'!M414="","",'Peticions Aules'!M414)</f>
        <v/>
      </c>
      <c r="N412" s="152" t="str">
        <f>IF('Peticions Aules'!N414="","",'Peticions Aules'!N414)</f>
        <v/>
      </c>
      <c r="O412" s="156" t="str">
        <f>IF('Peticions Aules'!O414="","",'Peticions Aules'!O414)</f>
        <v/>
      </c>
      <c r="Q412" s="160">
        <f t="shared" si="49"/>
        <v>0</v>
      </c>
      <c r="R412" s="154">
        <f xml:space="preserve"> IF(Q412="",0,Calculs!$C$35*Q412)</f>
        <v>0</v>
      </c>
      <c r="S412" s="160">
        <f t="shared" si="50"/>
        <v>0</v>
      </c>
      <c r="T412" s="153" t="str">
        <f t="shared" si="51"/>
        <v/>
      </c>
      <c r="U412" s="153" t="str">
        <f t="shared" si="52"/>
        <v/>
      </c>
      <c r="V412" s="154">
        <f xml:space="preserve">  IF(T412&lt;&gt;"",IF(E412="",0,SUMIF(Calculs!$B$2:$B$19,T412,Calculs!$C$2:$C$19)*E412),0)</f>
        <v>0</v>
      </c>
      <c r="W412" s="160">
        <f t="shared" si="53"/>
        <v>0</v>
      </c>
      <c r="X412" s="154" t="str">
        <f t="shared" si="54"/>
        <v/>
      </c>
      <c r="Y412" s="154">
        <f xml:space="preserve"> IF(X412="", 0,IF(E412="",0, VLOOKUP(X412,Calculs!$B$25:$C$30,2,FALSE)*E412))</f>
        <v>0</v>
      </c>
      <c r="Z412" s="160">
        <f t="shared" si="55"/>
        <v>0</v>
      </c>
      <c r="AA412" s="154">
        <f xml:space="preserve">  IF(Z412="",0,Z412*Calculs!$C$32)</f>
        <v>0</v>
      </c>
      <c r="AC412" s="154">
        <f t="shared" si="56"/>
        <v>0</v>
      </c>
    </row>
    <row r="413" spans="1:29" s="153" customFormat="1" ht="12.75" customHeight="1" x14ac:dyDescent="0.2">
      <c r="A413" s="145" t="str">
        <f>IF('Peticions Aules'!A415="","",'Peticions Aules'!A415)</f>
        <v/>
      </c>
      <c r="B413" s="145" t="str">
        <f>IF('Peticions Aules'!B415="","",'Peticions Aules'!B415)</f>
        <v/>
      </c>
      <c r="C413" s="145" t="str">
        <f>IF('Peticions Aules'!C415="","",'Peticions Aules'!C415)</f>
        <v/>
      </c>
      <c r="D413" s="146" t="str">
        <f>IF('Peticions Aules'!D415="","",'Peticions Aules'!D415)</f>
        <v/>
      </c>
      <c r="E413" s="147" t="str">
        <f>IF('Peticions Aules'!E415="","",'Peticions Aules'!E415)</f>
        <v/>
      </c>
      <c r="F413" s="148" t="str">
        <f>IF('Peticions Aules'!F415="","",'Peticions Aules'!F415)</f>
        <v/>
      </c>
      <c r="G413" s="148" t="str">
        <f>IF('Peticions Aules'!G415="","",'Peticions Aules'!G415)</f>
        <v/>
      </c>
      <c r="H413" s="148" t="str">
        <f>IF('Peticions Aules'!H415="","",'Peticions Aules'!H415)</f>
        <v/>
      </c>
      <c r="I413" s="148" t="str">
        <f>IF('Peticions Aules'!I415="","",'Peticions Aules'!I415)</f>
        <v/>
      </c>
      <c r="J413" s="149" t="str">
        <f>IF('Peticions Aules'!J415="","",'Peticions Aules'!J415)</f>
        <v/>
      </c>
      <c r="K413" s="150" t="str">
        <f>IF('Peticions Aules'!K415="","",'Peticions Aules'!K415)</f>
        <v/>
      </c>
      <c r="L413" s="151" t="str">
        <f>IF('Peticions Aules'!L415="","",'Peticions Aules'!L415)</f>
        <v/>
      </c>
      <c r="M413" s="151" t="str">
        <f>IF('Peticions Aules'!M415="","",'Peticions Aules'!M415)</f>
        <v/>
      </c>
      <c r="N413" s="152" t="str">
        <f>IF('Peticions Aules'!N415="","",'Peticions Aules'!N415)</f>
        <v/>
      </c>
      <c r="O413" s="156" t="str">
        <f>IF('Peticions Aules'!O415="","",'Peticions Aules'!O415)</f>
        <v/>
      </c>
      <c r="Q413" s="160">
        <f t="shared" si="49"/>
        <v>0</v>
      </c>
      <c r="R413" s="154">
        <f xml:space="preserve"> IF(Q413="",0,Calculs!$C$35*Q413)</f>
        <v>0</v>
      </c>
      <c r="S413" s="160">
        <f t="shared" si="50"/>
        <v>0</v>
      </c>
      <c r="T413" s="153" t="str">
        <f t="shared" si="51"/>
        <v/>
      </c>
      <c r="U413" s="153" t="str">
        <f t="shared" si="52"/>
        <v/>
      </c>
      <c r="V413" s="154">
        <f xml:space="preserve">  IF(T413&lt;&gt;"",IF(E413="",0,SUMIF(Calculs!$B$2:$B$19,T413,Calculs!$C$2:$C$19)*E413),0)</f>
        <v>0</v>
      </c>
      <c r="W413" s="160">
        <f t="shared" si="53"/>
        <v>0</v>
      </c>
      <c r="X413" s="154" t="str">
        <f t="shared" si="54"/>
        <v/>
      </c>
      <c r="Y413" s="154">
        <f xml:space="preserve"> IF(X413="", 0,IF(E413="",0, VLOOKUP(X413,Calculs!$B$25:$C$30,2,FALSE)*E413))</f>
        <v>0</v>
      </c>
      <c r="Z413" s="160">
        <f t="shared" si="55"/>
        <v>0</v>
      </c>
      <c r="AA413" s="154">
        <f xml:space="preserve">  IF(Z413="",0,Z413*Calculs!$C$32)</f>
        <v>0</v>
      </c>
      <c r="AC413" s="154">
        <f t="shared" si="56"/>
        <v>0</v>
      </c>
    </row>
    <row r="414" spans="1:29" s="153" customFormat="1" ht="12.75" customHeight="1" x14ac:dyDescent="0.2">
      <c r="A414" s="145" t="str">
        <f>IF('Peticions Aules'!A416="","",'Peticions Aules'!A416)</f>
        <v/>
      </c>
      <c r="B414" s="145" t="str">
        <f>IF('Peticions Aules'!B416="","",'Peticions Aules'!B416)</f>
        <v/>
      </c>
      <c r="C414" s="145" t="str">
        <f>IF('Peticions Aules'!C416="","",'Peticions Aules'!C416)</f>
        <v/>
      </c>
      <c r="D414" s="146" t="str">
        <f>IF('Peticions Aules'!D416="","",'Peticions Aules'!D416)</f>
        <v/>
      </c>
      <c r="E414" s="147" t="str">
        <f>IF('Peticions Aules'!E416="","",'Peticions Aules'!E416)</f>
        <v/>
      </c>
      <c r="F414" s="148" t="str">
        <f>IF('Peticions Aules'!F416="","",'Peticions Aules'!F416)</f>
        <v/>
      </c>
      <c r="G414" s="148" t="str">
        <f>IF('Peticions Aules'!G416="","",'Peticions Aules'!G416)</f>
        <v/>
      </c>
      <c r="H414" s="148" t="str">
        <f>IF('Peticions Aules'!H416="","",'Peticions Aules'!H416)</f>
        <v/>
      </c>
      <c r="I414" s="148" t="str">
        <f>IF('Peticions Aules'!I416="","",'Peticions Aules'!I416)</f>
        <v/>
      </c>
      <c r="J414" s="149" t="str">
        <f>IF('Peticions Aules'!J416="","",'Peticions Aules'!J416)</f>
        <v/>
      </c>
      <c r="K414" s="150" t="str">
        <f>IF('Peticions Aules'!K416="","",'Peticions Aules'!K416)</f>
        <v/>
      </c>
      <c r="L414" s="151" t="str">
        <f>IF('Peticions Aules'!L416="","",'Peticions Aules'!L416)</f>
        <v/>
      </c>
      <c r="M414" s="151" t="str">
        <f>IF('Peticions Aules'!M416="","",'Peticions Aules'!M416)</f>
        <v/>
      </c>
      <c r="N414" s="152" t="str">
        <f>IF('Peticions Aules'!N416="","",'Peticions Aules'!N416)</f>
        <v/>
      </c>
      <c r="O414" s="156" t="str">
        <f>IF('Peticions Aules'!O416="","",'Peticions Aules'!O416)</f>
        <v/>
      </c>
      <c r="Q414" s="160">
        <f t="shared" si="49"/>
        <v>0</v>
      </c>
      <c r="R414" s="154">
        <f xml:space="preserve"> IF(Q414="",0,Calculs!$C$35*Q414)</f>
        <v>0</v>
      </c>
      <c r="S414" s="160">
        <f t="shared" si="50"/>
        <v>0</v>
      </c>
      <c r="T414" s="153" t="str">
        <f t="shared" si="51"/>
        <v/>
      </c>
      <c r="U414" s="153" t="str">
        <f t="shared" si="52"/>
        <v/>
      </c>
      <c r="V414" s="154">
        <f xml:space="preserve">  IF(T414&lt;&gt;"",IF(E414="",0,SUMIF(Calculs!$B$2:$B$19,T414,Calculs!$C$2:$C$19)*E414),0)</f>
        <v>0</v>
      </c>
      <c r="W414" s="160">
        <f t="shared" si="53"/>
        <v>0</v>
      </c>
      <c r="X414" s="154" t="str">
        <f t="shared" si="54"/>
        <v/>
      </c>
      <c r="Y414" s="154">
        <f xml:space="preserve"> IF(X414="", 0,IF(E414="",0, VLOOKUP(X414,Calculs!$B$25:$C$30,2,FALSE)*E414))</f>
        <v>0</v>
      </c>
      <c r="Z414" s="160">
        <f t="shared" si="55"/>
        <v>0</v>
      </c>
      <c r="AA414" s="154">
        <f xml:space="preserve">  IF(Z414="",0,Z414*Calculs!$C$32)</f>
        <v>0</v>
      </c>
      <c r="AC414" s="154">
        <f t="shared" si="56"/>
        <v>0</v>
      </c>
    </row>
    <row r="415" spans="1:29" s="153" customFormat="1" ht="12.75" customHeight="1" x14ac:dyDescent="0.2">
      <c r="A415" s="145" t="str">
        <f>IF('Peticions Aules'!A417="","",'Peticions Aules'!A417)</f>
        <v/>
      </c>
      <c r="B415" s="145" t="str">
        <f>IF('Peticions Aules'!B417="","",'Peticions Aules'!B417)</f>
        <v/>
      </c>
      <c r="C415" s="145" t="str">
        <f>IF('Peticions Aules'!C417="","",'Peticions Aules'!C417)</f>
        <v/>
      </c>
      <c r="D415" s="146" t="str">
        <f>IF('Peticions Aules'!D417="","",'Peticions Aules'!D417)</f>
        <v/>
      </c>
      <c r="E415" s="147" t="str">
        <f>IF('Peticions Aules'!E417="","",'Peticions Aules'!E417)</f>
        <v/>
      </c>
      <c r="F415" s="148" t="str">
        <f>IF('Peticions Aules'!F417="","",'Peticions Aules'!F417)</f>
        <v/>
      </c>
      <c r="G415" s="148" t="str">
        <f>IF('Peticions Aules'!G417="","",'Peticions Aules'!G417)</f>
        <v/>
      </c>
      <c r="H415" s="148" t="str">
        <f>IF('Peticions Aules'!H417="","",'Peticions Aules'!H417)</f>
        <v/>
      </c>
      <c r="I415" s="148" t="str">
        <f>IF('Peticions Aules'!I417="","",'Peticions Aules'!I417)</f>
        <v/>
      </c>
      <c r="J415" s="149" t="str">
        <f>IF('Peticions Aules'!J417="","",'Peticions Aules'!J417)</f>
        <v/>
      </c>
      <c r="K415" s="150" t="str">
        <f>IF('Peticions Aules'!K417="","",'Peticions Aules'!K417)</f>
        <v/>
      </c>
      <c r="L415" s="151" t="str">
        <f>IF('Peticions Aules'!L417="","",'Peticions Aules'!L417)</f>
        <v/>
      </c>
      <c r="M415" s="151" t="str">
        <f>IF('Peticions Aules'!M417="","",'Peticions Aules'!M417)</f>
        <v/>
      </c>
      <c r="N415" s="152" t="str">
        <f>IF('Peticions Aules'!N417="","",'Peticions Aules'!N417)</f>
        <v/>
      </c>
      <c r="O415" s="156" t="str">
        <f>IF('Peticions Aules'!O417="","",'Peticions Aules'!O417)</f>
        <v/>
      </c>
      <c r="Q415" s="160">
        <f t="shared" si="49"/>
        <v>0</v>
      </c>
      <c r="R415" s="154">
        <f xml:space="preserve"> IF(Q415="",0,Calculs!$C$35*Q415)</f>
        <v>0</v>
      </c>
      <c r="S415" s="160">
        <f t="shared" si="50"/>
        <v>0</v>
      </c>
      <c r="T415" s="153" t="str">
        <f t="shared" si="51"/>
        <v/>
      </c>
      <c r="U415" s="153" t="str">
        <f t="shared" si="52"/>
        <v/>
      </c>
      <c r="V415" s="154">
        <f xml:space="preserve">  IF(T415&lt;&gt;"",IF(E415="",0,SUMIF(Calculs!$B$2:$B$19,T415,Calculs!$C$2:$C$19)*E415),0)</f>
        <v>0</v>
      </c>
      <c r="W415" s="160">
        <f t="shared" si="53"/>
        <v>0</v>
      </c>
      <c r="X415" s="154" t="str">
        <f t="shared" si="54"/>
        <v/>
      </c>
      <c r="Y415" s="154">
        <f xml:space="preserve"> IF(X415="", 0,IF(E415="",0, VLOOKUP(X415,Calculs!$B$25:$C$30,2,FALSE)*E415))</f>
        <v>0</v>
      </c>
      <c r="Z415" s="160">
        <f t="shared" si="55"/>
        <v>0</v>
      </c>
      <c r="AA415" s="154">
        <f xml:space="preserve">  IF(Z415="",0,Z415*Calculs!$C$32)</f>
        <v>0</v>
      </c>
      <c r="AC415" s="154">
        <f t="shared" si="56"/>
        <v>0</v>
      </c>
    </row>
    <row r="416" spans="1:29" s="153" customFormat="1" ht="12.75" customHeight="1" x14ac:dyDescent="0.2">
      <c r="A416" s="145" t="str">
        <f>IF('Peticions Aules'!A418="","",'Peticions Aules'!A418)</f>
        <v/>
      </c>
      <c r="B416" s="145" t="str">
        <f>IF('Peticions Aules'!B418="","",'Peticions Aules'!B418)</f>
        <v/>
      </c>
      <c r="C416" s="145" t="str">
        <f>IF('Peticions Aules'!C418="","",'Peticions Aules'!C418)</f>
        <v/>
      </c>
      <c r="D416" s="146" t="str">
        <f>IF('Peticions Aules'!D418="","",'Peticions Aules'!D418)</f>
        <v/>
      </c>
      <c r="E416" s="147" t="str">
        <f>IF('Peticions Aules'!E418="","",'Peticions Aules'!E418)</f>
        <v/>
      </c>
      <c r="F416" s="148" t="str">
        <f>IF('Peticions Aules'!F418="","",'Peticions Aules'!F418)</f>
        <v/>
      </c>
      <c r="G416" s="148" t="str">
        <f>IF('Peticions Aules'!G418="","",'Peticions Aules'!G418)</f>
        <v/>
      </c>
      <c r="H416" s="148" t="str">
        <f>IF('Peticions Aules'!H418="","",'Peticions Aules'!H418)</f>
        <v/>
      </c>
      <c r="I416" s="148" t="str">
        <f>IF('Peticions Aules'!I418="","",'Peticions Aules'!I418)</f>
        <v/>
      </c>
      <c r="J416" s="149" t="str">
        <f>IF('Peticions Aules'!J418="","",'Peticions Aules'!J418)</f>
        <v/>
      </c>
      <c r="K416" s="150" t="str">
        <f>IF('Peticions Aules'!K418="","",'Peticions Aules'!K418)</f>
        <v/>
      </c>
      <c r="L416" s="151" t="str">
        <f>IF('Peticions Aules'!L418="","",'Peticions Aules'!L418)</f>
        <v/>
      </c>
      <c r="M416" s="151" t="str">
        <f>IF('Peticions Aules'!M418="","",'Peticions Aules'!M418)</f>
        <v/>
      </c>
      <c r="N416" s="152" t="str">
        <f>IF('Peticions Aules'!N418="","",'Peticions Aules'!N418)</f>
        <v/>
      </c>
      <c r="O416" s="156" t="str">
        <f>IF('Peticions Aules'!O418="","",'Peticions Aules'!O418)</f>
        <v/>
      </c>
      <c r="Q416" s="160">
        <f t="shared" si="49"/>
        <v>0</v>
      </c>
      <c r="R416" s="154">
        <f xml:space="preserve"> IF(Q416="",0,Calculs!$C$35*Q416)</f>
        <v>0</v>
      </c>
      <c r="S416" s="160">
        <f t="shared" si="50"/>
        <v>0</v>
      </c>
      <c r="T416" s="153" t="str">
        <f t="shared" si="51"/>
        <v/>
      </c>
      <c r="U416" s="153" t="str">
        <f t="shared" si="52"/>
        <v/>
      </c>
      <c r="V416" s="154">
        <f xml:space="preserve">  IF(T416&lt;&gt;"",IF(E416="",0,SUMIF(Calculs!$B$2:$B$19,T416,Calculs!$C$2:$C$19)*E416),0)</f>
        <v>0</v>
      </c>
      <c r="W416" s="160">
        <f t="shared" si="53"/>
        <v>0</v>
      </c>
      <c r="X416" s="154" t="str">
        <f t="shared" si="54"/>
        <v/>
      </c>
      <c r="Y416" s="154">
        <f xml:space="preserve"> IF(X416="", 0,IF(E416="",0, VLOOKUP(X416,Calculs!$B$25:$C$30,2,FALSE)*E416))</f>
        <v>0</v>
      </c>
      <c r="Z416" s="160">
        <f t="shared" si="55"/>
        <v>0</v>
      </c>
      <c r="AA416" s="154">
        <f xml:space="preserve">  IF(Z416="",0,Z416*Calculs!$C$32)</f>
        <v>0</v>
      </c>
      <c r="AC416" s="154">
        <f t="shared" si="56"/>
        <v>0</v>
      </c>
    </row>
    <row r="417" spans="1:29" s="153" customFormat="1" ht="12.75" customHeight="1" x14ac:dyDescent="0.2">
      <c r="A417" s="145" t="str">
        <f>IF('Peticions Aules'!A419="","",'Peticions Aules'!A419)</f>
        <v/>
      </c>
      <c r="B417" s="145" t="str">
        <f>IF('Peticions Aules'!B419="","",'Peticions Aules'!B419)</f>
        <v/>
      </c>
      <c r="C417" s="145" t="str">
        <f>IF('Peticions Aules'!C419="","",'Peticions Aules'!C419)</f>
        <v/>
      </c>
      <c r="D417" s="146" t="str">
        <f>IF('Peticions Aules'!D419="","",'Peticions Aules'!D419)</f>
        <v/>
      </c>
      <c r="E417" s="147" t="str">
        <f>IF('Peticions Aules'!E419="","",'Peticions Aules'!E419)</f>
        <v/>
      </c>
      <c r="F417" s="148" t="str">
        <f>IF('Peticions Aules'!F419="","",'Peticions Aules'!F419)</f>
        <v/>
      </c>
      <c r="G417" s="148" t="str">
        <f>IF('Peticions Aules'!G419="","",'Peticions Aules'!G419)</f>
        <v/>
      </c>
      <c r="H417" s="148" t="str">
        <f>IF('Peticions Aules'!H419="","",'Peticions Aules'!H419)</f>
        <v/>
      </c>
      <c r="I417" s="148" t="str">
        <f>IF('Peticions Aules'!I419="","",'Peticions Aules'!I419)</f>
        <v/>
      </c>
      <c r="J417" s="149" t="str">
        <f>IF('Peticions Aules'!J419="","",'Peticions Aules'!J419)</f>
        <v/>
      </c>
      <c r="K417" s="150" t="str">
        <f>IF('Peticions Aules'!K419="","",'Peticions Aules'!K419)</f>
        <v/>
      </c>
      <c r="L417" s="151" t="str">
        <f>IF('Peticions Aules'!L419="","",'Peticions Aules'!L419)</f>
        <v/>
      </c>
      <c r="M417" s="151" t="str">
        <f>IF('Peticions Aules'!M419="","",'Peticions Aules'!M419)</f>
        <v/>
      </c>
      <c r="N417" s="152" t="str">
        <f>IF('Peticions Aules'!N419="","",'Peticions Aules'!N419)</f>
        <v/>
      </c>
      <c r="O417" s="156" t="str">
        <f>IF('Peticions Aules'!O419="","",'Peticions Aules'!O419)</f>
        <v/>
      </c>
      <c r="Q417" s="160">
        <f t="shared" si="49"/>
        <v>0</v>
      </c>
      <c r="R417" s="154">
        <f xml:space="preserve"> IF(Q417="",0,Calculs!$C$35*Q417)</f>
        <v>0</v>
      </c>
      <c r="S417" s="160">
        <f t="shared" si="50"/>
        <v>0</v>
      </c>
      <c r="T417" s="153" t="str">
        <f t="shared" si="51"/>
        <v/>
      </c>
      <c r="U417" s="153" t="str">
        <f t="shared" si="52"/>
        <v/>
      </c>
      <c r="V417" s="154">
        <f xml:space="preserve">  IF(T417&lt;&gt;"",IF(E417="",0,SUMIF(Calculs!$B$2:$B$19,T417,Calculs!$C$2:$C$19)*E417),0)</f>
        <v>0</v>
      </c>
      <c r="W417" s="160">
        <f t="shared" si="53"/>
        <v>0</v>
      </c>
      <c r="X417" s="154" t="str">
        <f t="shared" si="54"/>
        <v/>
      </c>
      <c r="Y417" s="154">
        <f xml:space="preserve"> IF(X417="", 0,IF(E417="",0, VLOOKUP(X417,Calculs!$B$25:$C$30,2,FALSE)*E417))</f>
        <v>0</v>
      </c>
      <c r="Z417" s="160">
        <f t="shared" si="55"/>
        <v>0</v>
      </c>
      <c r="AA417" s="154">
        <f xml:space="preserve">  IF(Z417="",0,Z417*Calculs!$C$32)</f>
        <v>0</v>
      </c>
      <c r="AC417" s="154">
        <f t="shared" si="56"/>
        <v>0</v>
      </c>
    </row>
    <row r="418" spans="1:29" s="153" customFormat="1" ht="12.75" customHeight="1" x14ac:dyDescent="0.2">
      <c r="A418" s="145" t="str">
        <f>IF('Peticions Aules'!A420="","",'Peticions Aules'!A420)</f>
        <v/>
      </c>
      <c r="B418" s="145" t="str">
        <f>IF('Peticions Aules'!B420="","",'Peticions Aules'!B420)</f>
        <v/>
      </c>
      <c r="C418" s="145" t="str">
        <f>IF('Peticions Aules'!C420="","",'Peticions Aules'!C420)</f>
        <v/>
      </c>
      <c r="D418" s="146" t="str">
        <f>IF('Peticions Aules'!D420="","",'Peticions Aules'!D420)</f>
        <v/>
      </c>
      <c r="E418" s="147" t="str">
        <f>IF('Peticions Aules'!E420="","",'Peticions Aules'!E420)</f>
        <v/>
      </c>
      <c r="F418" s="148" t="str">
        <f>IF('Peticions Aules'!F420="","",'Peticions Aules'!F420)</f>
        <v/>
      </c>
      <c r="G418" s="148" t="str">
        <f>IF('Peticions Aules'!G420="","",'Peticions Aules'!G420)</f>
        <v/>
      </c>
      <c r="H418" s="148" t="str">
        <f>IF('Peticions Aules'!H420="","",'Peticions Aules'!H420)</f>
        <v/>
      </c>
      <c r="I418" s="148" t="str">
        <f>IF('Peticions Aules'!I420="","",'Peticions Aules'!I420)</f>
        <v/>
      </c>
      <c r="J418" s="149" t="str">
        <f>IF('Peticions Aules'!J420="","",'Peticions Aules'!J420)</f>
        <v/>
      </c>
      <c r="K418" s="150" t="str">
        <f>IF('Peticions Aules'!K420="","",'Peticions Aules'!K420)</f>
        <v/>
      </c>
      <c r="L418" s="151" t="str">
        <f>IF('Peticions Aules'!L420="","",'Peticions Aules'!L420)</f>
        <v/>
      </c>
      <c r="M418" s="151" t="str">
        <f>IF('Peticions Aules'!M420="","",'Peticions Aules'!M420)</f>
        <v/>
      </c>
      <c r="N418" s="152" t="str">
        <f>IF('Peticions Aules'!N420="","",'Peticions Aules'!N420)</f>
        <v/>
      </c>
      <c r="O418" s="156" t="str">
        <f>IF('Peticions Aules'!O420="","",'Peticions Aules'!O420)</f>
        <v/>
      </c>
      <c r="Q418" s="160">
        <f t="shared" si="49"/>
        <v>0</v>
      </c>
      <c r="R418" s="154">
        <f xml:space="preserve"> IF(Q418="",0,Calculs!$C$35*Q418)</f>
        <v>0</v>
      </c>
      <c r="S418" s="160">
        <f t="shared" si="50"/>
        <v>0</v>
      </c>
      <c r="T418" s="153" t="str">
        <f t="shared" si="51"/>
        <v/>
      </c>
      <c r="U418" s="153" t="str">
        <f t="shared" si="52"/>
        <v/>
      </c>
      <c r="V418" s="154">
        <f xml:space="preserve">  IF(T418&lt;&gt;"",IF(E418="",0,SUMIF(Calculs!$B$2:$B$19,T418,Calculs!$C$2:$C$19)*E418),0)</f>
        <v>0</v>
      </c>
      <c r="W418" s="160">
        <f t="shared" si="53"/>
        <v>0</v>
      </c>
      <c r="X418" s="154" t="str">
        <f t="shared" si="54"/>
        <v/>
      </c>
      <c r="Y418" s="154">
        <f xml:space="preserve"> IF(X418="", 0,IF(E418="",0, VLOOKUP(X418,Calculs!$B$25:$C$30,2,FALSE)*E418))</f>
        <v>0</v>
      </c>
      <c r="Z418" s="160">
        <f t="shared" si="55"/>
        <v>0</v>
      </c>
      <c r="AA418" s="154">
        <f xml:space="preserve">  IF(Z418="",0,Z418*Calculs!$C$32)</f>
        <v>0</v>
      </c>
      <c r="AC418" s="154">
        <f t="shared" si="56"/>
        <v>0</v>
      </c>
    </row>
    <row r="419" spans="1:29" s="153" customFormat="1" ht="12.75" customHeight="1" x14ac:dyDescent="0.2">
      <c r="A419" s="145" t="str">
        <f>IF('Peticions Aules'!A421="","",'Peticions Aules'!A421)</f>
        <v/>
      </c>
      <c r="B419" s="145" t="str">
        <f>IF('Peticions Aules'!B421="","",'Peticions Aules'!B421)</f>
        <v/>
      </c>
      <c r="C419" s="145" t="str">
        <f>IF('Peticions Aules'!C421="","",'Peticions Aules'!C421)</f>
        <v/>
      </c>
      <c r="D419" s="146" t="str">
        <f>IF('Peticions Aules'!D421="","",'Peticions Aules'!D421)</f>
        <v/>
      </c>
      <c r="E419" s="147" t="str">
        <f>IF('Peticions Aules'!E421="","",'Peticions Aules'!E421)</f>
        <v/>
      </c>
      <c r="F419" s="148" t="str">
        <f>IF('Peticions Aules'!F421="","",'Peticions Aules'!F421)</f>
        <v/>
      </c>
      <c r="G419" s="148" t="str">
        <f>IF('Peticions Aules'!G421="","",'Peticions Aules'!G421)</f>
        <v/>
      </c>
      <c r="H419" s="148" t="str">
        <f>IF('Peticions Aules'!H421="","",'Peticions Aules'!H421)</f>
        <v/>
      </c>
      <c r="I419" s="148" t="str">
        <f>IF('Peticions Aules'!I421="","",'Peticions Aules'!I421)</f>
        <v/>
      </c>
      <c r="J419" s="149" t="str">
        <f>IF('Peticions Aules'!J421="","",'Peticions Aules'!J421)</f>
        <v/>
      </c>
      <c r="K419" s="150" t="str">
        <f>IF('Peticions Aules'!K421="","",'Peticions Aules'!K421)</f>
        <v/>
      </c>
      <c r="L419" s="151" t="str">
        <f>IF('Peticions Aules'!L421="","",'Peticions Aules'!L421)</f>
        <v/>
      </c>
      <c r="M419" s="151" t="str">
        <f>IF('Peticions Aules'!M421="","",'Peticions Aules'!M421)</f>
        <v/>
      </c>
      <c r="N419" s="152" t="str">
        <f>IF('Peticions Aules'!N421="","",'Peticions Aules'!N421)</f>
        <v/>
      </c>
      <c r="O419" s="156" t="str">
        <f>IF('Peticions Aules'!O421="","",'Peticions Aules'!O421)</f>
        <v/>
      </c>
      <c r="Q419" s="160">
        <f t="shared" si="49"/>
        <v>0</v>
      </c>
      <c r="R419" s="154">
        <f xml:space="preserve"> IF(Q419="",0,Calculs!$C$35*Q419)</f>
        <v>0</v>
      </c>
      <c r="S419" s="160">
        <f t="shared" si="50"/>
        <v>0</v>
      </c>
      <c r="T419" s="153" t="str">
        <f t="shared" si="51"/>
        <v/>
      </c>
      <c r="U419" s="153" t="str">
        <f t="shared" si="52"/>
        <v/>
      </c>
      <c r="V419" s="154">
        <f xml:space="preserve">  IF(T419&lt;&gt;"",IF(E419="",0,SUMIF(Calculs!$B$2:$B$19,T419,Calculs!$C$2:$C$19)*E419),0)</f>
        <v>0</v>
      </c>
      <c r="W419" s="160">
        <f t="shared" si="53"/>
        <v>0</v>
      </c>
      <c r="X419" s="154" t="str">
        <f t="shared" si="54"/>
        <v/>
      </c>
      <c r="Y419" s="154">
        <f xml:space="preserve"> IF(X419="", 0,IF(E419="",0, VLOOKUP(X419,Calculs!$B$25:$C$30,2,FALSE)*E419))</f>
        <v>0</v>
      </c>
      <c r="Z419" s="160">
        <f t="shared" si="55"/>
        <v>0</v>
      </c>
      <c r="AA419" s="154">
        <f xml:space="preserve">  IF(Z419="",0,Z419*Calculs!$C$32)</f>
        <v>0</v>
      </c>
      <c r="AC419" s="154">
        <f t="shared" si="56"/>
        <v>0</v>
      </c>
    </row>
    <row r="420" spans="1:29" s="153" customFormat="1" ht="12.75" customHeight="1" x14ac:dyDescent="0.2">
      <c r="A420" s="145" t="str">
        <f>IF('Peticions Aules'!A422="","",'Peticions Aules'!A422)</f>
        <v/>
      </c>
      <c r="B420" s="145" t="str">
        <f>IF('Peticions Aules'!B422="","",'Peticions Aules'!B422)</f>
        <v/>
      </c>
      <c r="C420" s="145" t="str">
        <f>IF('Peticions Aules'!C422="","",'Peticions Aules'!C422)</f>
        <v/>
      </c>
      <c r="D420" s="146" t="str">
        <f>IF('Peticions Aules'!D422="","",'Peticions Aules'!D422)</f>
        <v/>
      </c>
      <c r="E420" s="147" t="str">
        <f>IF('Peticions Aules'!E422="","",'Peticions Aules'!E422)</f>
        <v/>
      </c>
      <c r="F420" s="148" t="str">
        <f>IF('Peticions Aules'!F422="","",'Peticions Aules'!F422)</f>
        <v/>
      </c>
      <c r="G420" s="148" t="str">
        <f>IF('Peticions Aules'!G422="","",'Peticions Aules'!G422)</f>
        <v/>
      </c>
      <c r="H420" s="148" t="str">
        <f>IF('Peticions Aules'!H422="","",'Peticions Aules'!H422)</f>
        <v/>
      </c>
      <c r="I420" s="148" t="str">
        <f>IF('Peticions Aules'!I422="","",'Peticions Aules'!I422)</f>
        <v/>
      </c>
      <c r="J420" s="149" t="str">
        <f>IF('Peticions Aules'!J422="","",'Peticions Aules'!J422)</f>
        <v/>
      </c>
      <c r="K420" s="150" t="str">
        <f>IF('Peticions Aules'!K422="","",'Peticions Aules'!K422)</f>
        <v/>
      </c>
      <c r="L420" s="151" t="str">
        <f>IF('Peticions Aules'!L422="","",'Peticions Aules'!L422)</f>
        <v/>
      </c>
      <c r="M420" s="151" t="str">
        <f>IF('Peticions Aules'!M422="","",'Peticions Aules'!M422)</f>
        <v/>
      </c>
      <c r="N420" s="152" t="str">
        <f>IF('Peticions Aules'!N422="","",'Peticions Aules'!N422)</f>
        <v/>
      </c>
      <c r="O420" s="156" t="str">
        <f>IF('Peticions Aules'!O422="","",'Peticions Aules'!O422)</f>
        <v/>
      </c>
      <c r="Q420" s="160">
        <f t="shared" si="49"/>
        <v>0</v>
      </c>
      <c r="R420" s="154">
        <f xml:space="preserve"> IF(Q420="",0,Calculs!$C$35*Q420)</f>
        <v>0</v>
      </c>
      <c r="S420" s="160">
        <f t="shared" si="50"/>
        <v>0</v>
      </c>
      <c r="T420" s="153" t="str">
        <f t="shared" si="51"/>
        <v/>
      </c>
      <c r="U420" s="153" t="str">
        <f t="shared" si="52"/>
        <v/>
      </c>
      <c r="V420" s="154">
        <f xml:space="preserve">  IF(T420&lt;&gt;"",IF(E420="",0,SUMIF(Calculs!$B$2:$B$19,T420,Calculs!$C$2:$C$19)*E420),0)</f>
        <v>0</v>
      </c>
      <c r="W420" s="160">
        <f t="shared" si="53"/>
        <v>0</v>
      </c>
      <c r="X420" s="154" t="str">
        <f t="shared" si="54"/>
        <v/>
      </c>
      <c r="Y420" s="154">
        <f xml:space="preserve"> IF(X420="", 0,IF(E420="",0, VLOOKUP(X420,Calculs!$B$25:$C$30,2,FALSE)*E420))</f>
        <v>0</v>
      </c>
      <c r="Z420" s="160">
        <f t="shared" si="55"/>
        <v>0</v>
      </c>
      <c r="AA420" s="154">
        <f xml:space="preserve">  IF(Z420="",0,Z420*Calculs!$C$32)</f>
        <v>0</v>
      </c>
      <c r="AC420" s="154">
        <f t="shared" si="56"/>
        <v>0</v>
      </c>
    </row>
    <row r="421" spans="1:29" s="153" customFormat="1" ht="12.75" customHeight="1" x14ac:dyDescent="0.2">
      <c r="A421" s="145" t="str">
        <f>IF('Peticions Aules'!A423="","",'Peticions Aules'!A423)</f>
        <v/>
      </c>
      <c r="B421" s="145" t="str">
        <f>IF('Peticions Aules'!B423="","",'Peticions Aules'!B423)</f>
        <v/>
      </c>
      <c r="C421" s="145" t="str">
        <f>IF('Peticions Aules'!C423="","",'Peticions Aules'!C423)</f>
        <v/>
      </c>
      <c r="D421" s="146" t="str">
        <f>IF('Peticions Aules'!D423="","",'Peticions Aules'!D423)</f>
        <v/>
      </c>
      <c r="E421" s="147" t="str">
        <f>IF('Peticions Aules'!E423="","",'Peticions Aules'!E423)</f>
        <v/>
      </c>
      <c r="F421" s="148" t="str">
        <f>IF('Peticions Aules'!F423="","",'Peticions Aules'!F423)</f>
        <v/>
      </c>
      <c r="G421" s="148" t="str">
        <f>IF('Peticions Aules'!G423="","",'Peticions Aules'!G423)</f>
        <v/>
      </c>
      <c r="H421" s="148" t="str">
        <f>IF('Peticions Aules'!H423="","",'Peticions Aules'!H423)</f>
        <v/>
      </c>
      <c r="I421" s="148" t="str">
        <f>IF('Peticions Aules'!I423="","",'Peticions Aules'!I423)</f>
        <v/>
      </c>
      <c r="J421" s="149" t="str">
        <f>IF('Peticions Aules'!J423="","",'Peticions Aules'!J423)</f>
        <v/>
      </c>
      <c r="K421" s="150" t="str">
        <f>IF('Peticions Aules'!K423="","",'Peticions Aules'!K423)</f>
        <v/>
      </c>
      <c r="L421" s="151" t="str">
        <f>IF('Peticions Aules'!L423="","",'Peticions Aules'!L423)</f>
        <v/>
      </c>
      <c r="M421" s="151" t="str">
        <f>IF('Peticions Aules'!M423="","",'Peticions Aules'!M423)</f>
        <v/>
      </c>
      <c r="N421" s="152" t="str">
        <f>IF('Peticions Aules'!N423="","",'Peticions Aules'!N423)</f>
        <v/>
      </c>
      <c r="O421" s="156" t="str">
        <f>IF('Peticions Aules'!O423="","",'Peticions Aules'!O423)</f>
        <v/>
      </c>
      <c r="Q421" s="160">
        <f t="shared" si="49"/>
        <v>0</v>
      </c>
      <c r="R421" s="154">
        <f xml:space="preserve"> IF(Q421="",0,Calculs!$C$35*Q421)</f>
        <v>0</v>
      </c>
      <c r="S421" s="160">
        <f t="shared" si="50"/>
        <v>0</v>
      </c>
      <c r="T421" s="153" t="str">
        <f t="shared" si="51"/>
        <v/>
      </c>
      <c r="U421" s="153" t="str">
        <f t="shared" si="52"/>
        <v/>
      </c>
      <c r="V421" s="154">
        <f xml:space="preserve">  IF(T421&lt;&gt;"",IF(E421="",0,SUMIF(Calculs!$B$2:$B$19,T421,Calculs!$C$2:$C$19)*E421),0)</f>
        <v>0</v>
      </c>
      <c r="W421" s="160">
        <f t="shared" si="53"/>
        <v>0</v>
      </c>
      <c r="X421" s="154" t="str">
        <f t="shared" si="54"/>
        <v/>
      </c>
      <c r="Y421" s="154">
        <f xml:space="preserve"> IF(X421="", 0,IF(E421="",0, VLOOKUP(X421,Calculs!$B$25:$C$30,2,FALSE)*E421))</f>
        <v>0</v>
      </c>
      <c r="Z421" s="160">
        <f t="shared" si="55"/>
        <v>0</v>
      </c>
      <c r="AA421" s="154">
        <f xml:space="preserve">  IF(Z421="",0,Z421*Calculs!$C$32)</f>
        <v>0</v>
      </c>
      <c r="AC421" s="154">
        <f t="shared" si="56"/>
        <v>0</v>
      </c>
    </row>
    <row r="422" spans="1:29" s="153" customFormat="1" ht="12.75" customHeight="1" x14ac:dyDescent="0.2">
      <c r="A422" s="145" t="str">
        <f>IF('Peticions Aules'!A424="","",'Peticions Aules'!A424)</f>
        <v/>
      </c>
      <c r="B422" s="145" t="str">
        <f>IF('Peticions Aules'!B424="","",'Peticions Aules'!B424)</f>
        <v/>
      </c>
      <c r="C422" s="145" t="str">
        <f>IF('Peticions Aules'!C424="","",'Peticions Aules'!C424)</f>
        <v/>
      </c>
      <c r="D422" s="146" t="str">
        <f>IF('Peticions Aules'!D424="","",'Peticions Aules'!D424)</f>
        <v/>
      </c>
      <c r="E422" s="147" t="str">
        <f>IF('Peticions Aules'!E424="","",'Peticions Aules'!E424)</f>
        <v/>
      </c>
      <c r="F422" s="148" t="str">
        <f>IF('Peticions Aules'!F424="","",'Peticions Aules'!F424)</f>
        <v/>
      </c>
      <c r="G422" s="148" t="str">
        <f>IF('Peticions Aules'!G424="","",'Peticions Aules'!G424)</f>
        <v/>
      </c>
      <c r="H422" s="148" t="str">
        <f>IF('Peticions Aules'!H424="","",'Peticions Aules'!H424)</f>
        <v/>
      </c>
      <c r="I422" s="148" t="str">
        <f>IF('Peticions Aules'!I424="","",'Peticions Aules'!I424)</f>
        <v/>
      </c>
      <c r="J422" s="149" t="str">
        <f>IF('Peticions Aules'!J424="","",'Peticions Aules'!J424)</f>
        <v/>
      </c>
      <c r="K422" s="150" t="str">
        <f>IF('Peticions Aules'!K424="","",'Peticions Aules'!K424)</f>
        <v/>
      </c>
      <c r="L422" s="151" t="str">
        <f>IF('Peticions Aules'!L424="","",'Peticions Aules'!L424)</f>
        <v/>
      </c>
      <c r="M422" s="151" t="str">
        <f>IF('Peticions Aules'!M424="","",'Peticions Aules'!M424)</f>
        <v/>
      </c>
      <c r="N422" s="152" t="str">
        <f>IF('Peticions Aules'!N424="","",'Peticions Aules'!N424)</f>
        <v/>
      </c>
      <c r="O422" s="156" t="str">
        <f>IF('Peticions Aules'!O424="","",'Peticions Aules'!O424)</f>
        <v/>
      </c>
      <c r="Q422" s="160">
        <f t="shared" si="49"/>
        <v>0</v>
      </c>
      <c r="R422" s="154">
        <f xml:space="preserve"> IF(Q422="",0,Calculs!$C$35*Q422)</f>
        <v>0</v>
      </c>
      <c r="S422" s="160">
        <f t="shared" si="50"/>
        <v>0</v>
      </c>
      <c r="T422" s="153" t="str">
        <f t="shared" si="51"/>
        <v/>
      </c>
      <c r="U422" s="153" t="str">
        <f t="shared" si="52"/>
        <v/>
      </c>
      <c r="V422" s="154">
        <f xml:space="preserve">  IF(T422&lt;&gt;"",IF(E422="",0,SUMIF(Calculs!$B$2:$B$19,T422,Calculs!$C$2:$C$19)*E422),0)</f>
        <v>0</v>
      </c>
      <c r="W422" s="160">
        <f t="shared" si="53"/>
        <v>0</v>
      </c>
      <c r="X422" s="154" t="str">
        <f t="shared" si="54"/>
        <v/>
      </c>
      <c r="Y422" s="154">
        <f xml:space="preserve"> IF(X422="", 0,IF(E422="",0, VLOOKUP(X422,Calculs!$B$25:$C$30,2,FALSE)*E422))</f>
        <v>0</v>
      </c>
      <c r="Z422" s="160">
        <f t="shared" si="55"/>
        <v>0</v>
      </c>
      <c r="AA422" s="154">
        <f xml:space="preserve">  IF(Z422="",0,Z422*Calculs!$C$32)</f>
        <v>0</v>
      </c>
      <c r="AC422" s="154">
        <f t="shared" si="56"/>
        <v>0</v>
      </c>
    </row>
    <row r="423" spans="1:29" s="153" customFormat="1" ht="12.75" customHeight="1" x14ac:dyDescent="0.2">
      <c r="A423" s="145" t="str">
        <f>IF('Peticions Aules'!A425="","",'Peticions Aules'!A425)</f>
        <v/>
      </c>
      <c r="B423" s="145" t="str">
        <f>IF('Peticions Aules'!B425="","",'Peticions Aules'!B425)</f>
        <v/>
      </c>
      <c r="C423" s="145" t="str">
        <f>IF('Peticions Aules'!C425="","",'Peticions Aules'!C425)</f>
        <v/>
      </c>
      <c r="D423" s="146" t="str">
        <f>IF('Peticions Aules'!D425="","",'Peticions Aules'!D425)</f>
        <v/>
      </c>
      <c r="E423" s="147" t="str">
        <f>IF('Peticions Aules'!E425="","",'Peticions Aules'!E425)</f>
        <v/>
      </c>
      <c r="F423" s="148" t="str">
        <f>IF('Peticions Aules'!F425="","",'Peticions Aules'!F425)</f>
        <v/>
      </c>
      <c r="G423" s="148" t="str">
        <f>IF('Peticions Aules'!G425="","",'Peticions Aules'!G425)</f>
        <v/>
      </c>
      <c r="H423" s="148" t="str">
        <f>IF('Peticions Aules'!H425="","",'Peticions Aules'!H425)</f>
        <v/>
      </c>
      <c r="I423" s="148" t="str">
        <f>IF('Peticions Aules'!I425="","",'Peticions Aules'!I425)</f>
        <v/>
      </c>
      <c r="J423" s="149" t="str">
        <f>IF('Peticions Aules'!J425="","",'Peticions Aules'!J425)</f>
        <v/>
      </c>
      <c r="K423" s="150" t="str">
        <f>IF('Peticions Aules'!K425="","",'Peticions Aules'!K425)</f>
        <v/>
      </c>
      <c r="L423" s="151" t="str">
        <f>IF('Peticions Aules'!L425="","",'Peticions Aules'!L425)</f>
        <v/>
      </c>
      <c r="M423" s="151" t="str">
        <f>IF('Peticions Aules'!M425="","",'Peticions Aules'!M425)</f>
        <v/>
      </c>
      <c r="N423" s="152" t="str">
        <f>IF('Peticions Aules'!N425="","",'Peticions Aules'!N425)</f>
        <v/>
      </c>
      <c r="O423" s="156" t="str">
        <f>IF('Peticions Aules'!O425="","",'Peticions Aules'!O425)</f>
        <v/>
      </c>
      <c r="Q423" s="160">
        <f t="shared" si="49"/>
        <v>0</v>
      </c>
      <c r="R423" s="154">
        <f xml:space="preserve"> IF(Q423="",0,Calculs!$C$35*Q423)</f>
        <v>0</v>
      </c>
      <c r="S423" s="160">
        <f t="shared" si="50"/>
        <v>0</v>
      </c>
      <c r="T423" s="153" t="str">
        <f t="shared" si="51"/>
        <v/>
      </c>
      <c r="U423" s="153" t="str">
        <f t="shared" si="52"/>
        <v/>
      </c>
      <c r="V423" s="154">
        <f xml:space="preserve">  IF(T423&lt;&gt;"",IF(E423="",0,SUMIF(Calculs!$B$2:$B$19,T423,Calculs!$C$2:$C$19)*E423),0)</f>
        <v>0</v>
      </c>
      <c r="W423" s="160">
        <f t="shared" si="53"/>
        <v>0</v>
      </c>
      <c r="X423" s="154" t="str">
        <f t="shared" si="54"/>
        <v/>
      </c>
      <c r="Y423" s="154">
        <f xml:space="preserve"> IF(X423="", 0,IF(E423="",0, VLOOKUP(X423,Calculs!$B$25:$C$30,2,FALSE)*E423))</f>
        <v>0</v>
      </c>
      <c r="Z423" s="160">
        <f t="shared" si="55"/>
        <v>0</v>
      </c>
      <c r="AA423" s="154">
        <f xml:space="preserve">  IF(Z423="",0,Z423*Calculs!$C$32)</f>
        <v>0</v>
      </c>
      <c r="AC423" s="154">
        <f t="shared" si="56"/>
        <v>0</v>
      </c>
    </row>
    <row r="424" spans="1:29" s="153" customFormat="1" ht="12.75" customHeight="1" x14ac:dyDescent="0.2">
      <c r="A424" s="145" t="str">
        <f>IF('Peticions Aules'!A426="","",'Peticions Aules'!A426)</f>
        <v/>
      </c>
      <c r="B424" s="145" t="str">
        <f>IF('Peticions Aules'!B426="","",'Peticions Aules'!B426)</f>
        <v/>
      </c>
      <c r="C424" s="145" t="str">
        <f>IF('Peticions Aules'!C426="","",'Peticions Aules'!C426)</f>
        <v/>
      </c>
      <c r="D424" s="146" t="str">
        <f>IF('Peticions Aules'!D426="","",'Peticions Aules'!D426)</f>
        <v/>
      </c>
      <c r="E424" s="147" t="str">
        <f>IF('Peticions Aules'!E426="","",'Peticions Aules'!E426)</f>
        <v/>
      </c>
      <c r="F424" s="148" t="str">
        <f>IF('Peticions Aules'!F426="","",'Peticions Aules'!F426)</f>
        <v/>
      </c>
      <c r="G424" s="148" t="str">
        <f>IF('Peticions Aules'!G426="","",'Peticions Aules'!G426)</f>
        <v/>
      </c>
      <c r="H424" s="148" t="str">
        <f>IF('Peticions Aules'!H426="","",'Peticions Aules'!H426)</f>
        <v/>
      </c>
      <c r="I424" s="148" t="str">
        <f>IF('Peticions Aules'!I426="","",'Peticions Aules'!I426)</f>
        <v/>
      </c>
      <c r="J424" s="149" t="str">
        <f>IF('Peticions Aules'!J426="","",'Peticions Aules'!J426)</f>
        <v/>
      </c>
      <c r="K424" s="150" t="str">
        <f>IF('Peticions Aules'!K426="","",'Peticions Aules'!K426)</f>
        <v/>
      </c>
      <c r="L424" s="151" t="str">
        <f>IF('Peticions Aules'!L426="","",'Peticions Aules'!L426)</f>
        <v/>
      </c>
      <c r="M424" s="151" t="str">
        <f>IF('Peticions Aules'!M426="","",'Peticions Aules'!M426)</f>
        <v/>
      </c>
      <c r="N424" s="152" t="str">
        <f>IF('Peticions Aules'!N426="","",'Peticions Aules'!N426)</f>
        <v/>
      </c>
      <c r="O424" s="156" t="str">
        <f>IF('Peticions Aules'!O426="","",'Peticions Aules'!O426)</f>
        <v/>
      </c>
      <c r="Q424" s="160">
        <f t="shared" si="49"/>
        <v>0</v>
      </c>
      <c r="R424" s="154">
        <f xml:space="preserve"> IF(Q424="",0,Calculs!$C$35*Q424)</f>
        <v>0</v>
      </c>
      <c r="S424" s="160">
        <f t="shared" si="50"/>
        <v>0</v>
      </c>
      <c r="T424" s="153" t="str">
        <f t="shared" si="51"/>
        <v/>
      </c>
      <c r="U424" s="153" t="str">
        <f t="shared" si="52"/>
        <v/>
      </c>
      <c r="V424" s="154">
        <f xml:space="preserve">  IF(T424&lt;&gt;"",IF(E424="",0,SUMIF(Calculs!$B$2:$B$19,T424,Calculs!$C$2:$C$19)*E424),0)</f>
        <v>0</v>
      </c>
      <c r="W424" s="160">
        <f t="shared" si="53"/>
        <v>0</v>
      </c>
      <c r="X424" s="154" t="str">
        <f t="shared" si="54"/>
        <v/>
      </c>
      <c r="Y424" s="154">
        <f xml:space="preserve"> IF(X424="", 0,IF(E424="",0, VLOOKUP(X424,Calculs!$B$25:$C$30,2,FALSE)*E424))</f>
        <v>0</v>
      </c>
      <c r="Z424" s="160">
        <f t="shared" si="55"/>
        <v>0</v>
      </c>
      <c r="AA424" s="154">
        <f xml:space="preserve">  IF(Z424="",0,Z424*Calculs!$C$32)</f>
        <v>0</v>
      </c>
      <c r="AC424" s="154">
        <f t="shared" si="56"/>
        <v>0</v>
      </c>
    </row>
    <row r="425" spans="1:29" s="153" customFormat="1" ht="12.75" customHeight="1" x14ac:dyDescent="0.2">
      <c r="A425" s="145" t="str">
        <f>IF('Peticions Aules'!A427="","",'Peticions Aules'!A427)</f>
        <v/>
      </c>
      <c r="B425" s="145" t="str">
        <f>IF('Peticions Aules'!B427="","",'Peticions Aules'!B427)</f>
        <v/>
      </c>
      <c r="C425" s="145" t="str">
        <f>IF('Peticions Aules'!C427="","",'Peticions Aules'!C427)</f>
        <v/>
      </c>
      <c r="D425" s="146" t="str">
        <f>IF('Peticions Aules'!D427="","",'Peticions Aules'!D427)</f>
        <v/>
      </c>
      <c r="E425" s="147" t="str">
        <f>IF('Peticions Aules'!E427="","",'Peticions Aules'!E427)</f>
        <v/>
      </c>
      <c r="F425" s="148" t="str">
        <f>IF('Peticions Aules'!F427="","",'Peticions Aules'!F427)</f>
        <v/>
      </c>
      <c r="G425" s="148" t="str">
        <f>IF('Peticions Aules'!G427="","",'Peticions Aules'!G427)</f>
        <v/>
      </c>
      <c r="H425" s="148" t="str">
        <f>IF('Peticions Aules'!H427="","",'Peticions Aules'!H427)</f>
        <v/>
      </c>
      <c r="I425" s="148" t="str">
        <f>IF('Peticions Aules'!I427="","",'Peticions Aules'!I427)</f>
        <v/>
      </c>
      <c r="J425" s="149" t="str">
        <f>IF('Peticions Aules'!J427="","",'Peticions Aules'!J427)</f>
        <v/>
      </c>
      <c r="K425" s="150" t="str">
        <f>IF('Peticions Aules'!K427="","",'Peticions Aules'!K427)</f>
        <v/>
      </c>
      <c r="L425" s="151" t="str">
        <f>IF('Peticions Aules'!L427="","",'Peticions Aules'!L427)</f>
        <v/>
      </c>
      <c r="M425" s="151" t="str">
        <f>IF('Peticions Aules'!M427="","",'Peticions Aules'!M427)</f>
        <v/>
      </c>
      <c r="N425" s="152" t="str">
        <f>IF('Peticions Aules'!N427="","",'Peticions Aules'!N427)</f>
        <v/>
      </c>
      <c r="O425" s="156" t="str">
        <f>IF('Peticions Aules'!O427="","",'Peticions Aules'!O427)</f>
        <v/>
      </c>
      <c r="Q425" s="160">
        <f t="shared" si="49"/>
        <v>0</v>
      </c>
      <c r="R425" s="154">
        <f xml:space="preserve"> IF(Q425="",0,Calculs!$C$35*Q425)</f>
        <v>0</v>
      </c>
      <c r="S425" s="160">
        <f t="shared" si="50"/>
        <v>0</v>
      </c>
      <c r="T425" s="153" t="str">
        <f t="shared" si="51"/>
        <v/>
      </c>
      <c r="U425" s="153" t="str">
        <f t="shared" si="52"/>
        <v/>
      </c>
      <c r="V425" s="154">
        <f xml:space="preserve">  IF(T425&lt;&gt;"",IF(E425="",0,SUMIF(Calculs!$B$2:$B$19,T425,Calculs!$C$2:$C$19)*E425),0)</f>
        <v>0</v>
      </c>
      <c r="W425" s="160">
        <f t="shared" si="53"/>
        <v>0</v>
      </c>
      <c r="X425" s="154" t="str">
        <f t="shared" si="54"/>
        <v/>
      </c>
      <c r="Y425" s="154">
        <f xml:space="preserve"> IF(X425="", 0,IF(E425="",0, VLOOKUP(X425,Calculs!$B$25:$C$30,2,FALSE)*E425))</f>
        <v>0</v>
      </c>
      <c r="Z425" s="160">
        <f t="shared" si="55"/>
        <v>0</v>
      </c>
      <c r="AA425" s="154">
        <f xml:space="preserve">  IF(Z425="",0,Z425*Calculs!$C$32)</f>
        <v>0</v>
      </c>
      <c r="AC425" s="154">
        <f t="shared" si="56"/>
        <v>0</v>
      </c>
    </row>
    <row r="426" spans="1:29" s="153" customFormat="1" ht="12.75" customHeight="1" x14ac:dyDescent="0.2">
      <c r="A426" s="145" t="str">
        <f>IF('Peticions Aules'!A428="","",'Peticions Aules'!A428)</f>
        <v/>
      </c>
      <c r="B426" s="145" t="str">
        <f>IF('Peticions Aules'!B428="","",'Peticions Aules'!B428)</f>
        <v/>
      </c>
      <c r="C426" s="145" t="str">
        <f>IF('Peticions Aules'!C428="","",'Peticions Aules'!C428)</f>
        <v/>
      </c>
      <c r="D426" s="146" t="str">
        <f>IF('Peticions Aules'!D428="","",'Peticions Aules'!D428)</f>
        <v/>
      </c>
      <c r="E426" s="147" t="str">
        <f>IF('Peticions Aules'!E428="","",'Peticions Aules'!E428)</f>
        <v/>
      </c>
      <c r="F426" s="148" t="str">
        <f>IF('Peticions Aules'!F428="","",'Peticions Aules'!F428)</f>
        <v/>
      </c>
      <c r="G426" s="148" t="str">
        <f>IF('Peticions Aules'!G428="","",'Peticions Aules'!G428)</f>
        <v/>
      </c>
      <c r="H426" s="148" t="str">
        <f>IF('Peticions Aules'!H428="","",'Peticions Aules'!H428)</f>
        <v/>
      </c>
      <c r="I426" s="148" t="str">
        <f>IF('Peticions Aules'!I428="","",'Peticions Aules'!I428)</f>
        <v/>
      </c>
      <c r="J426" s="149" t="str">
        <f>IF('Peticions Aules'!J428="","",'Peticions Aules'!J428)</f>
        <v/>
      </c>
      <c r="K426" s="150" t="str">
        <f>IF('Peticions Aules'!K428="","",'Peticions Aules'!K428)</f>
        <v/>
      </c>
      <c r="L426" s="151" t="str">
        <f>IF('Peticions Aules'!L428="","",'Peticions Aules'!L428)</f>
        <v/>
      </c>
      <c r="M426" s="151" t="str">
        <f>IF('Peticions Aules'!M428="","",'Peticions Aules'!M428)</f>
        <v/>
      </c>
      <c r="N426" s="152" t="str">
        <f>IF('Peticions Aules'!N428="","",'Peticions Aules'!N428)</f>
        <v/>
      </c>
      <c r="O426" s="156" t="str">
        <f>IF('Peticions Aules'!O428="","",'Peticions Aules'!O428)</f>
        <v/>
      </c>
      <c r="Q426" s="160">
        <f t="shared" si="49"/>
        <v>0</v>
      </c>
      <c r="R426" s="154">
        <f xml:space="preserve"> IF(Q426="",0,Calculs!$C$35*Q426)</f>
        <v>0</v>
      </c>
      <c r="S426" s="160">
        <f t="shared" si="50"/>
        <v>0</v>
      </c>
      <c r="T426" s="153" t="str">
        <f t="shared" si="51"/>
        <v/>
      </c>
      <c r="U426" s="153" t="str">
        <f t="shared" si="52"/>
        <v/>
      </c>
      <c r="V426" s="154">
        <f xml:space="preserve">  IF(T426&lt;&gt;"",IF(E426="",0,SUMIF(Calculs!$B$2:$B$19,T426,Calculs!$C$2:$C$19)*E426),0)</f>
        <v>0</v>
      </c>
      <c r="W426" s="160">
        <f t="shared" si="53"/>
        <v>0</v>
      </c>
      <c r="X426" s="154" t="str">
        <f t="shared" si="54"/>
        <v/>
      </c>
      <c r="Y426" s="154">
        <f xml:space="preserve"> IF(X426="", 0,IF(E426="",0, VLOOKUP(X426,Calculs!$B$25:$C$30,2,FALSE)*E426))</f>
        <v>0</v>
      </c>
      <c r="Z426" s="160">
        <f t="shared" si="55"/>
        <v>0</v>
      </c>
      <c r="AA426" s="154">
        <f xml:space="preserve">  IF(Z426="",0,Z426*Calculs!$C$32)</f>
        <v>0</v>
      </c>
      <c r="AC426" s="154">
        <f t="shared" si="56"/>
        <v>0</v>
      </c>
    </row>
    <row r="427" spans="1:29" s="153" customFormat="1" ht="12.75" customHeight="1" x14ac:dyDescent="0.2">
      <c r="A427" s="145" t="str">
        <f>IF('Peticions Aules'!A429="","",'Peticions Aules'!A429)</f>
        <v/>
      </c>
      <c r="B427" s="145" t="str">
        <f>IF('Peticions Aules'!B429="","",'Peticions Aules'!B429)</f>
        <v/>
      </c>
      <c r="C427" s="145" t="str">
        <f>IF('Peticions Aules'!C429="","",'Peticions Aules'!C429)</f>
        <v/>
      </c>
      <c r="D427" s="146" t="str">
        <f>IF('Peticions Aules'!D429="","",'Peticions Aules'!D429)</f>
        <v/>
      </c>
      <c r="E427" s="147" t="str">
        <f>IF('Peticions Aules'!E429="","",'Peticions Aules'!E429)</f>
        <v/>
      </c>
      <c r="F427" s="148" t="str">
        <f>IF('Peticions Aules'!F429="","",'Peticions Aules'!F429)</f>
        <v/>
      </c>
      <c r="G427" s="148" t="str">
        <f>IF('Peticions Aules'!G429="","",'Peticions Aules'!G429)</f>
        <v/>
      </c>
      <c r="H427" s="148" t="str">
        <f>IF('Peticions Aules'!H429="","",'Peticions Aules'!H429)</f>
        <v/>
      </c>
      <c r="I427" s="148" t="str">
        <f>IF('Peticions Aules'!I429="","",'Peticions Aules'!I429)</f>
        <v/>
      </c>
      <c r="J427" s="149" t="str">
        <f>IF('Peticions Aules'!J429="","",'Peticions Aules'!J429)</f>
        <v/>
      </c>
      <c r="K427" s="150" t="str">
        <f>IF('Peticions Aules'!K429="","",'Peticions Aules'!K429)</f>
        <v/>
      </c>
      <c r="L427" s="151" t="str">
        <f>IF('Peticions Aules'!L429="","",'Peticions Aules'!L429)</f>
        <v/>
      </c>
      <c r="M427" s="151" t="str">
        <f>IF('Peticions Aules'!M429="","",'Peticions Aules'!M429)</f>
        <v/>
      </c>
      <c r="N427" s="152" t="str">
        <f>IF('Peticions Aules'!N429="","",'Peticions Aules'!N429)</f>
        <v/>
      </c>
      <c r="O427" s="156" t="str">
        <f>IF('Peticions Aules'!O429="","",'Peticions Aules'!O429)</f>
        <v/>
      </c>
      <c r="Q427" s="160">
        <f t="shared" si="49"/>
        <v>0</v>
      </c>
      <c r="R427" s="154">
        <f xml:space="preserve"> IF(Q427="",0,Calculs!$C$35*Q427)</f>
        <v>0</v>
      </c>
      <c r="S427" s="160">
        <f t="shared" si="50"/>
        <v>0</v>
      </c>
      <c r="T427" s="153" t="str">
        <f t="shared" si="51"/>
        <v/>
      </c>
      <c r="U427" s="153" t="str">
        <f t="shared" si="52"/>
        <v/>
      </c>
      <c r="V427" s="154">
        <f xml:space="preserve">  IF(T427&lt;&gt;"",IF(E427="",0,SUMIF(Calculs!$B$2:$B$19,T427,Calculs!$C$2:$C$19)*E427),0)</f>
        <v>0</v>
      </c>
      <c r="W427" s="160">
        <f t="shared" si="53"/>
        <v>0</v>
      </c>
      <c r="X427" s="154" t="str">
        <f t="shared" si="54"/>
        <v/>
      </c>
      <c r="Y427" s="154">
        <f xml:space="preserve"> IF(X427="", 0,IF(E427="",0, VLOOKUP(X427,Calculs!$B$25:$C$30,2,FALSE)*E427))</f>
        <v>0</v>
      </c>
      <c r="Z427" s="160">
        <f t="shared" si="55"/>
        <v>0</v>
      </c>
      <c r="AA427" s="154">
        <f xml:space="preserve">  IF(Z427="",0,Z427*Calculs!$C$32)</f>
        <v>0</v>
      </c>
      <c r="AC427" s="154">
        <f t="shared" si="56"/>
        <v>0</v>
      </c>
    </row>
    <row r="428" spans="1:29" s="153" customFormat="1" ht="12.75" customHeight="1" x14ac:dyDescent="0.2">
      <c r="A428" s="145" t="str">
        <f>IF('Peticions Aules'!A430="","",'Peticions Aules'!A430)</f>
        <v/>
      </c>
      <c r="B428" s="145" t="str">
        <f>IF('Peticions Aules'!B430="","",'Peticions Aules'!B430)</f>
        <v/>
      </c>
      <c r="C428" s="145" t="str">
        <f>IF('Peticions Aules'!C430="","",'Peticions Aules'!C430)</f>
        <v/>
      </c>
      <c r="D428" s="146" t="str">
        <f>IF('Peticions Aules'!D430="","",'Peticions Aules'!D430)</f>
        <v/>
      </c>
      <c r="E428" s="147" t="str">
        <f>IF('Peticions Aules'!E430="","",'Peticions Aules'!E430)</f>
        <v/>
      </c>
      <c r="F428" s="148" t="str">
        <f>IF('Peticions Aules'!F430="","",'Peticions Aules'!F430)</f>
        <v/>
      </c>
      <c r="G428" s="148" t="str">
        <f>IF('Peticions Aules'!G430="","",'Peticions Aules'!G430)</f>
        <v/>
      </c>
      <c r="H428" s="148" t="str">
        <f>IF('Peticions Aules'!H430="","",'Peticions Aules'!H430)</f>
        <v/>
      </c>
      <c r="I428" s="148" t="str">
        <f>IF('Peticions Aules'!I430="","",'Peticions Aules'!I430)</f>
        <v/>
      </c>
      <c r="J428" s="149" t="str">
        <f>IF('Peticions Aules'!J430="","",'Peticions Aules'!J430)</f>
        <v/>
      </c>
      <c r="K428" s="150" t="str">
        <f>IF('Peticions Aules'!K430="","",'Peticions Aules'!K430)</f>
        <v/>
      </c>
      <c r="L428" s="151" t="str">
        <f>IF('Peticions Aules'!L430="","",'Peticions Aules'!L430)</f>
        <v/>
      </c>
      <c r="M428" s="151" t="str">
        <f>IF('Peticions Aules'!M430="","",'Peticions Aules'!M430)</f>
        <v/>
      </c>
      <c r="N428" s="152" t="str">
        <f>IF('Peticions Aules'!N430="","",'Peticions Aules'!N430)</f>
        <v/>
      </c>
      <c r="O428" s="156" t="str">
        <f>IF('Peticions Aules'!O430="","",'Peticions Aules'!O430)</f>
        <v/>
      </c>
      <c r="Q428" s="160">
        <f t="shared" si="49"/>
        <v>0</v>
      </c>
      <c r="R428" s="154">
        <f xml:space="preserve"> IF(Q428="",0,Calculs!$C$35*Q428)</f>
        <v>0</v>
      </c>
      <c r="S428" s="160">
        <f t="shared" si="50"/>
        <v>0</v>
      </c>
      <c r="T428" s="153" t="str">
        <f t="shared" si="51"/>
        <v/>
      </c>
      <c r="U428" s="153" t="str">
        <f t="shared" si="52"/>
        <v/>
      </c>
      <c r="V428" s="154">
        <f xml:space="preserve">  IF(T428&lt;&gt;"",IF(E428="",0,SUMIF(Calculs!$B$2:$B$19,T428,Calculs!$C$2:$C$19)*E428),0)</f>
        <v>0</v>
      </c>
      <c r="W428" s="160">
        <f t="shared" si="53"/>
        <v>0</v>
      </c>
      <c r="X428" s="154" t="str">
        <f t="shared" si="54"/>
        <v/>
      </c>
      <c r="Y428" s="154">
        <f xml:space="preserve"> IF(X428="", 0,IF(E428="",0, VLOOKUP(X428,Calculs!$B$25:$C$30,2,FALSE)*E428))</f>
        <v>0</v>
      </c>
      <c r="Z428" s="160">
        <f t="shared" si="55"/>
        <v>0</v>
      </c>
      <c r="AA428" s="154">
        <f xml:space="preserve">  IF(Z428="",0,Z428*Calculs!$C$32)</f>
        <v>0</v>
      </c>
      <c r="AC428" s="154">
        <f t="shared" si="56"/>
        <v>0</v>
      </c>
    </row>
    <row r="429" spans="1:29" s="153" customFormat="1" ht="12.75" customHeight="1" x14ac:dyDescent="0.2">
      <c r="A429" s="145" t="str">
        <f>IF('Peticions Aules'!A431="","",'Peticions Aules'!A431)</f>
        <v/>
      </c>
      <c r="B429" s="145" t="str">
        <f>IF('Peticions Aules'!B431="","",'Peticions Aules'!B431)</f>
        <v/>
      </c>
      <c r="C429" s="145" t="str">
        <f>IF('Peticions Aules'!C431="","",'Peticions Aules'!C431)</f>
        <v/>
      </c>
      <c r="D429" s="146" t="str">
        <f>IF('Peticions Aules'!D431="","",'Peticions Aules'!D431)</f>
        <v/>
      </c>
      <c r="E429" s="147" t="str">
        <f>IF('Peticions Aules'!E431="","",'Peticions Aules'!E431)</f>
        <v/>
      </c>
      <c r="F429" s="148" t="str">
        <f>IF('Peticions Aules'!F431="","",'Peticions Aules'!F431)</f>
        <v/>
      </c>
      <c r="G429" s="148" t="str">
        <f>IF('Peticions Aules'!G431="","",'Peticions Aules'!G431)</f>
        <v/>
      </c>
      <c r="H429" s="148" t="str">
        <f>IF('Peticions Aules'!H431="","",'Peticions Aules'!H431)</f>
        <v/>
      </c>
      <c r="I429" s="148" t="str">
        <f>IF('Peticions Aules'!I431="","",'Peticions Aules'!I431)</f>
        <v/>
      </c>
      <c r="J429" s="149" t="str">
        <f>IF('Peticions Aules'!J431="","",'Peticions Aules'!J431)</f>
        <v/>
      </c>
      <c r="K429" s="150" t="str">
        <f>IF('Peticions Aules'!K431="","",'Peticions Aules'!K431)</f>
        <v/>
      </c>
      <c r="L429" s="151" t="str">
        <f>IF('Peticions Aules'!L431="","",'Peticions Aules'!L431)</f>
        <v/>
      </c>
      <c r="M429" s="151" t="str">
        <f>IF('Peticions Aules'!M431="","",'Peticions Aules'!M431)</f>
        <v/>
      </c>
      <c r="N429" s="152" t="str">
        <f>IF('Peticions Aules'!N431="","",'Peticions Aules'!N431)</f>
        <v/>
      </c>
      <c r="O429" s="156" t="str">
        <f>IF('Peticions Aules'!O431="","",'Peticions Aules'!O431)</f>
        <v/>
      </c>
      <c r="Q429" s="160">
        <f t="shared" si="49"/>
        <v>0</v>
      </c>
      <c r="R429" s="154">
        <f xml:space="preserve"> IF(Q429="",0,Calculs!$C$35*Q429)</f>
        <v>0</v>
      </c>
      <c r="S429" s="160">
        <f t="shared" si="50"/>
        <v>0</v>
      </c>
      <c r="T429" s="153" t="str">
        <f t="shared" si="51"/>
        <v/>
      </c>
      <c r="U429" s="153" t="str">
        <f t="shared" si="52"/>
        <v/>
      </c>
      <c r="V429" s="154">
        <f xml:space="preserve">  IF(T429&lt;&gt;"",IF(E429="",0,SUMIF(Calculs!$B$2:$B$19,T429,Calculs!$C$2:$C$19)*E429),0)</f>
        <v>0</v>
      </c>
      <c r="W429" s="160">
        <f t="shared" si="53"/>
        <v>0</v>
      </c>
      <c r="X429" s="154" t="str">
        <f t="shared" si="54"/>
        <v/>
      </c>
      <c r="Y429" s="154">
        <f xml:space="preserve"> IF(X429="", 0,IF(E429="",0, VLOOKUP(X429,Calculs!$B$25:$C$30,2,FALSE)*E429))</f>
        <v>0</v>
      </c>
      <c r="Z429" s="160">
        <f t="shared" si="55"/>
        <v>0</v>
      </c>
      <c r="AA429" s="154">
        <f xml:space="preserve">  IF(Z429="",0,Z429*Calculs!$C$32)</f>
        <v>0</v>
      </c>
      <c r="AC429" s="154">
        <f t="shared" si="56"/>
        <v>0</v>
      </c>
    </row>
    <row r="430" spans="1:29" s="153" customFormat="1" ht="12.75" customHeight="1" x14ac:dyDescent="0.2">
      <c r="A430" s="145" t="str">
        <f>IF('Peticions Aules'!A432="","",'Peticions Aules'!A432)</f>
        <v/>
      </c>
      <c r="B430" s="145" t="str">
        <f>IF('Peticions Aules'!B432="","",'Peticions Aules'!B432)</f>
        <v/>
      </c>
      <c r="C430" s="145" t="str">
        <f>IF('Peticions Aules'!C432="","",'Peticions Aules'!C432)</f>
        <v/>
      </c>
      <c r="D430" s="146" t="str">
        <f>IF('Peticions Aules'!D432="","",'Peticions Aules'!D432)</f>
        <v/>
      </c>
      <c r="E430" s="147" t="str">
        <f>IF('Peticions Aules'!E432="","",'Peticions Aules'!E432)</f>
        <v/>
      </c>
      <c r="F430" s="148" t="str">
        <f>IF('Peticions Aules'!F432="","",'Peticions Aules'!F432)</f>
        <v/>
      </c>
      <c r="G430" s="148" t="str">
        <f>IF('Peticions Aules'!G432="","",'Peticions Aules'!G432)</f>
        <v/>
      </c>
      <c r="H430" s="148" t="str">
        <f>IF('Peticions Aules'!H432="","",'Peticions Aules'!H432)</f>
        <v/>
      </c>
      <c r="I430" s="148" t="str">
        <f>IF('Peticions Aules'!I432="","",'Peticions Aules'!I432)</f>
        <v/>
      </c>
      <c r="J430" s="149" t="str">
        <f>IF('Peticions Aules'!J432="","",'Peticions Aules'!J432)</f>
        <v/>
      </c>
      <c r="K430" s="150" t="str">
        <f>IF('Peticions Aules'!K432="","",'Peticions Aules'!K432)</f>
        <v/>
      </c>
      <c r="L430" s="151" t="str">
        <f>IF('Peticions Aules'!L432="","",'Peticions Aules'!L432)</f>
        <v/>
      </c>
      <c r="M430" s="151" t="str">
        <f>IF('Peticions Aules'!M432="","",'Peticions Aules'!M432)</f>
        <v/>
      </c>
      <c r="N430" s="152" t="str">
        <f>IF('Peticions Aules'!N432="","",'Peticions Aules'!N432)</f>
        <v/>
      </c>
      <c r="O430" s="156" t="str">
        <f>IF('Peticions Aules'!O432="","",'Peticions Aules'!O432)</f>
        <v/>
      </c>
      <c r="Q430" s="160">
        <f t="shared" si="49"/>
        <v>0</v>
      </c>
      <c r="R430" s="154">
        <f xml:space="preserve"> IF(Q430="",0,Calculs!$C$35*Q430)</f>
        <v>0</v>
      </c>
      <c r="S430" s="160">
        <f t="shared" si="50"/>
        <v>0</v>
      </c>
      <c r="T430" s="153" t="str">
        <f t="shared" si="51"/>
        <v/>
      </c>
      <c r="U430" s="153" t="str">
        <f t="shared" si="52"/>
        <v/>
      </c>
      <c r="V430" s="154">
        <f xml:space="preserve">  IF(T430&lt;&gt;"",IF(E430="",0,SUMIF(Calculs!$B$2:$B$19,T430,Calculs!$C$2:$C$19)*E430),0)</f>
        <v>0</v>
      </c>
      <c r="W430" s="160">
        <f t="shared" si="53"/>
        <v>0</v>
      </c>
      <c r="X430" s="154" t="str">
        <f t="shared" si="54"/>
        <v/>
      </c>
      <c r="Y430" s="154">
        <f xml:space="preserve"> IF(X430="", 0,IF(E430="",0, VLOOKUP(X430,Calculs!$B$25:$C$30,2,FALSE)*E430))</f>
        <v>0</v>
      </c>
      <c r="Z430" s="160">
        <f t="shared" si="55"/>
        <v>0</v>
      </c>
      <c r="AA430" s="154">
        <f xml:space="preserve">  IF(Z430="",0,Z430*Calculs!$C$32)</f>
        <v>0</v>
      </c>
      <c r="AC430" s="154">
        <f t="shared" si="56"/>
        <v>0</v>
      </c>
    </row>
    <row r="431" spans="1:29" s="153" customFormat="1" ht="12.75" customHeight="1" x14ac:dyDescent="0.2">
      <c r="A431" s="145" t="str">
        <f>IF('Peticions Aules'!A433="","",'Peticions Aules'!A433)</f>
        <v/>
      </c>
      <c r="B431" s="145" t="str">
        <f>IF('Peticions Aules'!B433="","",'Peticions Aules'!B433)</f>
        <v/>
      </c>
      <c r="C431" s="145" t="str">
        <f>IF('Peticions Aules'!C433="","",'Peticions Aules'!C433)</f>
        <v/>
      </c>
      <c r="D431" s="146" t="str">
        <f>IF('Peticions Aules'!D433="","",'Peticions Aules'!D433)</f>
        <v/>
      </c>
      <c r="E431" s="147" t="str">
        <f>IF('Peticions Aules'!E433="","",'Peticions Aules'!E433)</f>
        <v/>
      </c>
      <c r="F431" s="148" t="str">
        <f>IF('Peticions Aules'!F433="","",'Peticions Aules'!F433)</f>
        <v/>
      </c>
      <c r="G431" s="148" t="str">
        <f>IF('Peticions Aules'!G433="","",'Peticions Aules'!G433)</f>
        <v/>
      </c>
      <c r="H431" s="148" t="str">
        <f>IF('Peticions Aules'!H433="","",'Peticions Aules'!H433)</f>
        <v/>
      </c>
      <c r="I431" s="148" t="str">
        <f>IF('Peticions Aules'!I433="","",'Peticions Aules'!I433)</f>
        <v/>
      </c>
      <c r="J431" s="149" t="str">
        <f>IF('Peticions Aules'!J433="","",'Peticions Aules'!J433)</f>
        <v/>
      </c>
      <c r="K431" s="150" t="str">
        <f>IF('Peticions Aules'!K433="","",'Peticions Aules'!K433)</f>
        <v/>
      </c>
      <c r="L431" s="151" t="str">
        <f>IF('Peticions Aules'!L433="","",'Peticions Aules'!L433)</f>
        <v/>
      </c>
      <c r="M431" s="151" t="str">
        <f>IF('Peticions Aules'!M433="","",'Peticions Aules'!M433)</f>
        <v/>
      </c>
      <c r="N431" s="152" t="str">
        <f>IF('Peticions Aules'!N433="","",'Peticions Aules'!N433)</f>
        <v/>
      </c>
      <c r="O431" s="156" t="str">
        <f>IF('Peticions Aules'!O433="","",'Peticions Aules'!O433)</f>
        <v/>
      </c>
      <c r="Q431" s="160">
        <f t="shared" si="49"/>
        <v>0</v>
      </c>
      <c r="R431" s="154">
        <f xml:space="preserve"> IF(Q431="",0,Calculs!$C$35*Q431)</f>
        <v>0</v>
      </c>
      <c r="S431" s="160">
        <f t="shared" si="50"/>
        <v>0</v>
      </c>
      <c r="T431" s="153" t="str">
        <f t="shared" si="51"/>
        <v/>
      </c>
      <c r="U431" s="153" t="str">
        <f t="shared" si="52"/>
        <v/>
      </c>
      <c r="V431" s="154">
        <f xml:space="preserve">  IF(T431&lt;&gt;"",IF(E431="",0,SUMIF(Calculs!$B$2:$B$19,T431,Calculs!$C$2:$C$19)*E431),0)</f>
        <v>0</v>
      </c>
      <c r="W431" s="160">
        <f t="shared" si="53"/>
        <v>0</v>
      </c>
      <c r="X431" s="154" t="str">
        <f t="shared" si="54"/>
        <v/>
      </c>
      <c r="Y431" s="154">
        <f xml:space="preserve"> IF(X431="", 0,IF(E431="",0, VLOOKUP(X431,Calculs!$B$25:$C$30,2,FALSE)*E431))</f>
        <v>0</v>
      </c>
      <c r="Z431" s="160">
        <f t="shared" si="55"/>
        <v>0</v>
      </c>
      <c r="AA431" s="154">
        <f xml:space="preserve">  IF(Z431="",0,Z431*Calculs!$C$32)</f>
        <v>0</v>
      </c>
      <c r="AC431" s="154">
        <f t="shared" si="56"/>
        <v>0</v>
      </c>
    </row>
    <row r="432" spans="1:29" s="153" customFormat="1" ht="12.75" customHeight="1" x14ac:dyDescent="0.2">
      <c r="A432" s="145" t="str">
        <f>IF('Peticions Aules'!A434="","",'Peticions Aules'!A434)</f>
        <v/>
      </c>
      <c r="B432" s="145" t="str">
        <f>IF('Peticions Aules'!B434="","",'Peticions Aules'!B434)</f>
        <v/>
      </c>
      <c r="C432" s="145" t="str">
        <f>IF('Peticions Aules'!C434="","",'Peticions Aules'!C434)</f>
        <v/>
      </c>
      <c r="D432" s="146" t="str">
        <f>IF('Peticions Aules'!D434="","",'Peticions Aules'!D434)</f>
        <v/>
      </c>
      <c r="E432" s="147" t="str">
        <f>IF('Peticions Aules'!E434="","",'Peticions Aules'!E434)</f>
        <v/>
      </c>
      <c r="F432" s="148" t="str">
        <f>IF('Peticions Aules'!F434="","",'Peticions Aules'!F434)</f>
        <v/>
      </c>
      <c r="G432" s="148" t="str">
        <f>IF('Peticions Aules'!G434="","",'Peticions Aules'!G434)</f>
        <v/>
      </c>
      <c r="H432" s="148" t="str">
        <f>IF('Peticions Aules'!H434="","",'Peticions Aules'!H434)</f>
        <v/>
      </c>
      <c r="I432" s="148" t="str">
        <f>IF('Peticions Aules'!I434="","",'Peticions Aules'!I434)</f>
        <v/>
      </c>
      <c r="J432" s="149" t="str">
        <f>IF('Peticions Aules'!J434="","",'Peticions Aules'!J434)</f>
        <v/>
      </c>
      <c r="K432" s="150" t="str">
        <f>IF('Peticions Aules'!K434="","",'Peticions Aules'!K434)</f>
        <v/>
      </c>
      <c r="L432" s="151" t="str">
        <f>IF('Peticions Aules'!L434="","",'Peticions Aules'!L434)</f>
        <v/>
      </c>
      <c r="M432" s="151" t="str">
        <f>IF('Peticions Aules'!M434="","",'Peticions Aules'!M434)</f>
        <v/>
      </c>
      <c r="N432" s="152" t="str">
        <f>IF('Peticions Aules'!N434="","",'Peticions Aules'!N434)</f>
        <v/>
      </c>
      <c r="O432" s="156" t="str">
        <f>IF('Peticions Aules'!O434="","",'Peticions Aules'!O434)</f>
        <v/>
      </c>
      <c r="Q432" s="160">
        <f t="shared" si="49"/>
        <v>0</v>
      </c>
      <c r="R432" s="154">
        <f xml:space="preserve"> IF(Q432="",0,Calculs!$C$35*Q432)</f>
        <v>0</v>
      </c>
      <c r="S432" s="160">
        <f t="shared" si="50"/>
        <v>0</v>
      </c>
      <c r="T432" s="153" t="str">
        <f t="shared" si="51"/>
        <v/>
      </c>
      <c r="U432" s="153" t="str">
        <f t="shared" si="52"/>
        <v/>
      </c>
      <c r="V432" s="154">
        <f xml:space="preserve">  IF(T432&lt;&gt;"",IF(E432="",0,SUMIF(Calculs!$B$2:$B$19,T432,Calculs!$C$2:$C$19)*E432),0)</f>
        <v>0</v>
      </c>
      <c r="W432" s="160">
        <f t="shared" si="53"/>
        <v>0</v>
      </c>
      <c r="X432" s="154" t="str">
        <f t="shared" si="54"/>
        <v/>
      </c>
      <c r="Y432" s="154">
        <f xml:space="preserve"> IF(X432="", 0,IF(E432="",0, VLOOKUP(X432,Calculs!$B$25:$C$30,2,FALSE)*E432))</f>
        <v>0</v>
      </c>
      <c r="Z432" s="160">
        <f t="shared" si="55"/>
        <v>0</v>
      </c>
      <c r="AA432" s="154">
        <f xml:space="preserve">  IF(Z432="",0,Z432*Calculs!$C$32)</f>
        <v>0</v>
      </c>
      <c r="AC432" s="154">
        <f t="shared" si="56"/>
        <v>0</v>
      </c>
    </row>
    <row r="433" spans="1:29" s="153" customFormat="1" ht="12.75" customHeight="1" x14ac:dyDescent="0.2">
      <c r="A433" s="145" t="str">
        <f>IF('Peticions Aules'!A435="","",'Peticions Aules'!A435)</f>
        <v/>
      </c>
      <c r="B433" s="145" t="str">
        <f>IF('Peticions Aules'!B435="","",'Peticions Aules'!B435)</f>
        <v/>
      </c>
      <c r="C433" s="145" t="str">
        <f>IF('Peticions Aules'!C435="","",'Peticions Aules'!C435)</f>
        <v/>
      </c>
      <c r="D433" s="146" t="str">
        <f>IF('Peticions Aules'!D435="","",'Peticions Aules'!D435)</f>
        <v/>
      </c>
      <c r="E433" s="147" t="str">
        <f>IF('Peticions Aules'!E435="","",'Peticions Aules'!E435)</f>
        <v/>
      </c>
      <c r="F433" s="148" t="str">
        <f>IF('Peticions Aules'!F435="","",'Peticions Aules'!F435)</f>
        <v/>
      </c>
      <c r="G433" s="148" t="str">
        <f>IF('Peticions Aules'!G435="","",'Peticions Aules'!G435)</f>
        <v/>
      </c>
      <c r="H433" s="148" t="str">
        <f>IF('Peticions Aules'!H435="","",'Peticions Aules'!H435)</f>
        <v/>
      </c>
      <c r="I433" s="148" t="str">
        <f>IF('Peticions Aules'!I435="","",'Peticions Aules'!I435)</f>
        <v/>
      </c>
      <c r="J433" s="149" t="str">
        <f>IF('Peticions Aules'!J435="","",'Peticions Aules'!J435)</f>
        <v/>
      </c>
      <c r="K433" s="150" t="str">
        <f>IF('Peticions Aules'!K435="","",'Peticions Aules'!K435)</f>
        <v/>
      </c>
      <c r="L433" s="151" t="str">
        <f>IF('Peticions Aules'!L435="","",'Peticions Aules'!L435)</f>
        <v/>
      </c>
      <c r="M433" s="151" t="str">
        <f>IF('Peticions Aules'!M435="","",'Peticions Aules'!M435)</f>
        <v/>
      </c>
      <c r="N433" s="152" t="str">
        <f>IF('Peticions Aules'!N435="","",'Peticions Aules'!N435)</f>
        <v/>
      </c>
      <c r="O433" s="156" t="str">
        <f>IF('Peticions Aules'!O435="","",'Peticions Aules'!O435)</f>
        <v/>
      </c>
      <c r="Q433" s="160">
        <f t="shared" si="49"/>
        <v>0</v>
      </c>
      <c r="R433" s="154">
        <f xml:space="preserve"> IF(Q433="",0,Calculs!$C$35*Q433)</f>
        <v>0</v>
      </c>
      <c r="S433" s="160">
        <f t="shared" si="50"/>
        <v>0</v>
      </c>
      <c r="T433" s="153" t="str">
        <f t="shared" si="51"/>
        <v/>
      </c>
      <c r="U433" s="153" t="str">
        <f t="shared" si="52"/>
        <v/>
      </c>
      <c r="V433" s="154">
        <f xml:space="preserve">  IF(T433&lt;&gt;"",IF(E433="",0,SUMIF(Calculs!$B$2:$B$19,T433,Calculs!$C$2:$C$19)*E433),0)</f>
        <v>0</v>
      </c>
      <c r="W433" s="160">
        <f t="shared" si="53"/>
        <v>0</v>
      </c>
      <c r="X433" s="154" t="str">
        <f t="shared" si="54"/>
        <v/>
      </c>
      <c r="Y433" s="154">
        <f xml:space="preserve"> IF(X433="", 0,IF(E433="",0, VLOOKUP(X433,Calculs!$B$25:$C$30,2,FALSE)*E433))</f>
        <v>0</v>
      </c>
      <c r="Z433" s="160">
        <f t="shared" si="55"/>
        <v>0</v>
      </c>
      <c r="AA433" s="154">
        <f xml:space="preserve">  IF(Z433="",0,Z433*Calculs!$C$32)</f>
        <v>0</v>
      </c>
      <c r="AC433" s="154">
        <f t="shared" si="56"/>
        <v>0</v>
      </c>
    </row>
    <row r="434" spans="1:29" s="153" customFormat="1" ht="12.75" customHeight="1" x14ac:dyDescent="0.2">
      <c r="A434" s="145" t="str">
        <f>IF('Peticions Aules'!A436="","",'Peticions Aules'!A436)</f>
        <v/>
      </c>
      <c r="B434" s="145" t="str">
        <f>IF('Peticions Aules'!B436="","",'Peticions Aules'!B436)</f>
        <v/>
      </c>
      <c r="C434" s="145" t="str">
        <f>IF('Peticions Aules'!C436="","",'Peticions Aules'!C436)</f>
        <v/>
      </c>
      <c r="D434" s="146" t="str">
        <f>IF('Peticions Aules'!D436="","",'Peticions Aules'!D436)</f>
        <v/>
      </c>
      <c r="E434" s="147" t="str">
        <f>IF('Peticions Aules'!E436="","",'Peticions Aules'!E436)</f>
        <v/>
      </c>
      <c r="F434" s="148" t="str">
        <f>IF('Peticions Aules'!F436="","",'Peticions Aules'!F436)</f>
        <v/>
      </c>
      <c r="G434" s="148" t="str">
        <f>IF('Peticions Aules'!G436="","",'Peticions Aules'!G436)</f>
        <v/>
      </c>
      <c r="H434" s="148" t="str">
        <f>IF('Peticions Aules'!H436="","",'Peticions Aules'!H436)</f>
        <v/>
      </c>
      <c r="I434" s="148" t="str">
        <f>IF('Peticions Aules'!I436="","",'Peticions Aules'!I436)</f>
        <v/>
      </c>
      <c r="J434" s="149" t="str">
        <f>IF('Peticions Aules'!J436="","",'Peticions Aules'!J436)</f>
        <v/>
      </c>
      <c r="K434" s="150" t="str">
        <f>IF('Peticions Aules'!K436="","",'Peticions Aules'!K436)</f>
        <v/>
      </c>
      <c r="L434" s="151" t="str">
        <f>IF('Peticions Aules'!L436="","",'Peticions Aules'!L436)</f>
        <v/>
      </c>
      <c r="M434" s="151" t="str">
        <f>IF('Peticions Aules'!M436="","",'Peticions Aules'!M436)</f>
        <v/>
      </c>
      <c r="N434" s="152" t="str">
        <f>IF('Peticions Aules'!N436="","",'Peticions Aules'!N436)</f>
        <v/>
      </c>
      <c r="O434" s="156" t="str">
        <f>IF('Peticions Aules'!O436="","",'Peticions Aules'!O436)</f>
        <v/>
      </c>
      <c r="Q434" s="160">
        <f t="shared" si="49"/>
        <v>0</v>
      </c>
      <c r="R434" s="154">
        <f xml:space="preserve"> IF(Q434="",0,Calculs!$C$35*Q434)</f>
        <v>0</v>
      </c>
      <c r="S434" s="160">
        <f t="shared" si="50"/>
        <v>0</v>
      </c>
      <c r="T434" s="153" t="str">
        <f t="shared" si="51"/>
        <v/>
      </c>
      <c r="U434" s="153" t="str">
        <f t="shared" si="52"/>
        <v/>
      </c>
      <c r="V434" s="154">
        <f xml:space="preserve">  IF(T434&lt;&gt;"",IF(E434="",0,SUMIF(Calculs!$B$2:$B$19,T434,Calculs!$C$2:$C$19)*E434),0)</f>
        <v>0</v>
      </c>
      <c r="W434" s="160">
        <f t="shared" si="53"/>
        <v>0</v>
      </c>
      <c r="X434" s="154" t="str">
        <f t="shared" si="54"/>
        <v/>
      </c>
      <c r="Y434" s="154">
        <f xml:space="preserve"> IF(X434="", 0,IF(E434="",0, VLOOKUP(X434,Calculs!$B$25:$C$30,2,FALSE)*E434))</f>
        <v>0</v>
      </c>
      <c r="Z434" s="160">
        <f t="shared" si="55"/>
        <v>0</v>
      </c>
      <c r="AA434" s="154">
        <f xml:space="preserve">  IF(Z434="",0,Z434*Calculs!$C$32)</f>
        <v>0</v>
      </c>
      <c r="AC434" s="154">
        <f t="shared" si="56"/>
        <v>0</v>
      </c>
    </row>
    <row r="435" spans="1:29" s="153" customFormat="1" ht="12.75" customHeight="1" x14ac:dyDescent="0.2">
      <c r="A435" s="145" t="str">
        <f>IF('Peticions Aules'!A437="","",'Peticions Aules'!A437)</f>
        <v/>
      </c>
      <c r="B435" s="145" t="str">
        <f>IF('Peticions Aules'!B437="","",'Peticions Aules'!B437)</f>
        <v/>
      </c>
      <c r="C435" s="145" t="str">
        <f>IF('Peticions Aules'!C437="","",'Peticions Aules'!C437)</f>
        <v/>
      </c>
      <c r="D435" s="146" t="str">
        <f>IF('Peticions Aules'!D437="","",'Peticions Aules'!D437)</f>
        <v/>
      </c>
      <c r="E435" s="147" t="str">
        <f>IF('Peticions Aules'!E437="","",'Peticions Aules'!E437)</f>
        <v/>
      </c>
      <c r="F435" s="148" t="str">
        <f>IF('Peticions Aules'!F437="","",'Peticions Aules'!F437)</f>
        <v/>
      </c>
      <c r="G435" s="148" t="str">
        <f>IF('Peticions Aules'!G437="","",'Peticions Aules'!G437)</f>
        <v/>
      </c>
      <c r="H435" s="148" t="str">
        <f>IF('Peticions Aules'!H437="","",'Peticions Aules'!H437)</f>
        <v/>
      </c>
      <c r="I435" s="148" t="str">
        <f>IF('Peticions Aules'!I437="","",'Peticions Aules'!I437)</f>
        <v/>
      </c>
      <c r="J435" s="149" t="str">
        <f>IF('Peticions Aules'!J437="","",'Peticions Aules'!J437)</f>
        <v/>
      </c>
      <c r="K435" s="150" t="str">
        <f>IF('Peticions Aules'!K437="","",'Peticions Aules'!K437)</f>
        <v/>
      </c>
      <c r="L435" s="151" t="str">
        <f>IF('Peticions Aules'!L437="","",'Peticions Aules'!L437)</f>
        <v/>
      </c>
      <c r="M435" s="151" t="str">
        <f>IF('Peticions Aules'!M437="","",'Peticions Aules'!M437)</f>
        <v/>
      </c>
      <c r="N435" s="152" t="str">
        <f>IF('Peticions Aules'!N437="","",'Peticions Aules'!N437)</f>
        <v/>
      </c>
      <c r="O435" s="156" t="str">
        <f>IF('Peticions Aules'!O437="","",'Peticions Aules'!O437)</f>
        <v/>
      </c>
      <c r="Q435" s="160">
        <f t="shared" si="49"/>
        <v>0</v>
      </c>
      <c r="R435" s="154">
        <f xml:space="preserve"> IF(Q435="",0,Calculs!$C$35*Q435)</f>
        <v>0</v>
      </c>
      <c r="S435" s="160">
        <f t="shared" si="50"/>
        <v>0</v>
      </c>
      <c r="T435" s="153" t="str">
        <f t="shared" si="51"/>
        <v/>
      </c>
      <c r="U435" s="153" t="str">
        <f t="shared" si="52"/>
        <v/>
      </c>
      <c r="V435" s="154">
        <f xml:space="preserve">  IF(T435&lt;&gt;"",IF(E435="",0,SUMIF(Calculs!$B$2:$B$19,T435,Calculs!$C$2:$C$19)*E435),0)</f>
        <v>0</v>
      </c>
      <c r="W435" s="160">
        <f t="shared" si="53"/>
        <v>0</v>
      </c>
      <c r="X435" s="154" t="str">
        <f t="shared" si="54"/>
        <v/>
      </c>
      <c r="Y435" s="154">
        <f xml:space="preserve"> IF(X435="", 0,IF(E435="",0, VLOOKUP(X435,Calculs!$B$25:$C$30,2,FALSE)*E435))</f>
        <v>0</v>
      </c>
      <c r="Z435" s="160">
        <f t="shared" si="55"/>
        <v>0</v>
      </c>
      <c r="AA435" s="154">
        <f xml:space="preserve">  IF(Z435="",0,Z435*Calculs!$C$32)</f>
        <v>0</v>
      </c>
      <c r="AC435" s="154">
        <f t="shared" si="56"/>
        <v>0</v>
      </c>
    </row>
    <row r="436" spans="1:29" s="153" customFormat="1" ht="12.75" customHeight="1" x14ac:dyDescent="0.2">
      <c r="A436" s="145" t="str">
        <f>IF('Peticions Aules'!A438="","",'Peticions Aules'!A438)</f>
        <v/>
      </c>
      <c r="B436" s="145" t="str">
        <f>IF('Peticions Aules'!B438="","",'Peticions Aules'!B438)</f>
        <v/>
      </c>
      <c r="C436" s="145" t="str">
        <f>IF('Peticions Aules'!C438="","",'Peticions Aules'!C438)</f>
        <v/>
      </c>
      <c r="D436" s="146" t="str">
        <f>IF('Peticions Aules'!D438="","",'Peticions Aules'!D438)</f>
        <v/>
      </c>
      <c r="E436" s="147" t="str">
        <f>IF('Peticions Aules'!E438="","",'Peticions Aules'!E438)</f>
        <v/>
      </c>
      <c r="F436" s="148" t="str">
        <f>IF('Peticions Aules'!F438="","",'Peticions Aules'!F438)</f>
        <v/>
      </c>
      <c r="G436" s="148" t="str">
        <f>IF('Peticions Aules'!G438="","",'Peticions Aules'!G438)</f>
        <v/>
      </c>
      <c r="H436" s="148" t="str">
        <f>IF('Peticions Aules'!H438="","",'Peticions Aules'!H438)</f>
        <v/>
      </c>
      <c r="I436" s="148" t="str">
        <f>IF('Peticions Aules'!I438="","",'Peticions Aules'!I438)</f>
        <v/>
      </c>
      <c r="J436" s="149" t="str">
        <f>IF('Peticions Aules'!J438="","",'Peticions Aules'!J438)</f>
        <v/>
      </c>
      <c r="K436" s="150" t="str">
        <f>IF('Peticions Aules'!K438="","",'Peticions Aules'!K438)</f>
        <v/>
      </c>
      <c r="L436" s="151" t="str">
        <f>IF('Peticions Aules'!L438="","",'Peticions Aules'!L438)</f>
        <v/>
      </c>
      <c r="M436" s="151" t="str">
        <f>IF('Peticions Aules'!M438="","",'Peticions Aules'!M438)</f>
        <v/>
      </c>
      <c r="N436" s="152" t="str">
        <f>IF('Peticions Aules'!N438="","",'Peticions Aules'!N438)</f>
        <v/>
      </c>
      <c r="O436" s="156" t="str">
        <f>IF('Peticions Aules'!O438="","",'Peticions Aules'!O438)</f>
        <v/>
      </c>
      <c r="Q436" s="160">
        <f t="shared" si="49"/>
        <v>0</v>
      </c>
      <c r="R436" s="154">
        <f xml:space="preserve"> IF(Q436="",0,Calculs!$C$35*Q436)</f>
        <v>0</v>
      </c>
      <c r="S436" s="160">
        <f t="shared" si="50"/>
        <v>0</v>
      </c>
      <c r="T436" s="153" t="str">
        <f t="shared" si="51"/>
        <v/>
      </c>
      <c r="U436" s="153" t="str">
        <f t="shared" si="52"/>
        <v/>
      </c>
      <c r="V436" s="154">
        <f xml:space="preserve">  IF(T436&lt;&gt;"",IF(E436="",0,SUMIF(Calculs!$B$2:$B$19,T436,Calculs!$C$2:$C$19)*E436),0)</f>
        <v>0</v>
      </c>
      <c r="W436" s="160">
        <f t="shared" si="53"/>
        <v>0</v>
      </c>
      <c r="X436" s="154" t="str">
        <f t="shared" si="54"/>
        <v/>
      </c>
      <c r="Y436" s="154">
        <f xml:space="preserve"> IF(X436="", 0,IF(E436="",0, VLOOKUP(X436,Calculs!$B$25:$C$30,2,FALSE)*E436))</f>
        <v>0</v>
      </c>
      <c r="Z436" s="160">
        <f t="shared" si="55"/>
        <v>0</v>
      </c>
      <c r="AA436" s="154">
        <f xml:space="preserve">  IF(Z436="",0,Z436*Calculs!$C$32)</f>
        <v>0</v>
      </c>
      <c r="AC436" s="154">
        <f t="shared" si="56"/>
        <v>0</v>
      </c>
    </row>
    <row r="437" spans="1:29" s="153" customFormat="1" ht="12.75" customHeight="1" x14ac:dyDescent="0.2">
      <c r="A437" s="145" t="str">
        <f>IF('Peticions Aules'!A439="","",'Peticions Aules'!A439)</f>
        <v/>
      </c>
      <c r="B437" s="145" t="str">
        <f>IF('Peticions Aules'!B439="","",'Peticions Aules'!B439)</f>
        <v/>
      </c>
      <c r="C437" s="145" t="str">
        <f>IF('Peticions Aules'!C439="","",'Peticions Aules'!C439)</f>
        <v/>
      </c>
      <c r="D437" s="146" t="str">
        <f>IF('Peticions Aules'!D439="","",'Peticions Aules'!D439)</f>
        <v/>
      </c>
      <c r="E437" s="147" t="str">
        <f>IF('Peticions Aules'!E439="","",'Peticions Aules'!E439)</f>
        <v/>
      </c>
      <c r="F437" s="148" t="str">
        <f>IF('Peticions Aules'!F439="","",'Peticions Aules'!F439)</f>
        <v/>
      </c>
      <c r="G437" s="148" t="str">
        <f>IF('Peticions Aules'!G439="","",'Peticions Aules'!G439)</f>
        <v/>
      </c>
      <c r="H437" s="148" t="str">
        <f>IF('Peticions Aules'!H439="","",'Peticions Aules'!H439)</f>
        <v/>
      </c>
      <c r="I437" s="148" t="str">
        <f>IF('Peticions Aules'!I439="","",'Peticions Aules'!I439)</f>
        <v/>
      </c>
      <c r="J437" s="149" t="str">
        <f>IF('Peticions Aules'!J439="","",'Peticions Aules'!J439)</f>
        <v/>
      </c>
      <c r="K437" s="150" t="str">
        <f>IF('Peticions Aules'!K439="","",'Peticions Aules'!K439)</f>
        <v/>
      </c>
      <c r="L437" s="151" t="str">
        <f>IF('Peticions Aules'!L439="","",'Peticions Aules'!L439)</f>
        <v/>
      </c>
      <c r="M437" s="151" t="str">
        <f>IF('Peticions Aules'!M439="","",'Peticions Aules'!M439)</f>
        <v/>
      </c>
      <c r="N437" s="152" t="str">
        <f>IF('Peticions Aules'!N439="","",'Peticions Aules'!N439)</f>
        <v/>
      </c>
      <c r="O437" s="156" t="str">
        <f>IF('Peticions Aules'!O439="","",'Peticions Aules'!O439)</f>
        <v/>
      </c>
      <c r="Q437" s="160">
        <f t="shared" si="49"/>
        <v>0</v>
      </c>
      <c r="R437" s="154">
        <f xml:space="preserve"> IF(Q437="",0,Calculs!$C$35*Q437)</f>
        <v>0</v>
      </c>
      <c r="S437" s="160">
        <f t="shared" si="50"/>
        <v>0</v>
      </c>
      <c r="T437" s="153" t="str">
        <f t="shared" si="51"/>
        <v/>
      </c>
      <c r="U437" s="153" t="str">
        <f t="shared" si="52"/>
        <v/>
      </c>
      <c r="V437" s="154">
        <f xml:space="preserve">  IF(T437&lt;&gt;"",IF(E437="",0,SUMIF(Calculs!$B$2:$B$19,T437,Calculs!$C$2:$C$19)*E437),0)</f>
        <v>0</v>
      </c>
      <c r="W437" s="160">
        <f t="shared" si="53"/>
        <v>0</v>
      </c>
      <c r="X437" s="154" t="str">
        <f t="shared" si="54"/>
        <v/>
      </c>
      <c r="Y437" s="154">
        <f xml:space="preserve"> IF(X437="", 0,IF(E437="",0, VLOOKUP(X437,Calculs!$B$25:$C$30,2,FALSE)*E437))</f>
        <v>0</v>
      </c>
      <c r="Z437" s="160">
        <f t="shared" si="55"/>
        <v>0</v>
      </c>
      <c r="AA437" s="154">
        <f xml:space="preserve">  IF(Z437="",0,Z437*Calculs!$C$32)</f>
        <v>0</v>
      </c>
      <c r="AC437" s="154">
        <f t="shared" si="56"/>
        <v>0</v>
      </c>
    </row>
    <row r="438" spans="1:29" s="153" customFormat="1" ht="12.75" customHeight="1" x14ac:dyDescent="0.2">
      <c r="A438" s="145" t="str">
        <f>IF('Peticions Aules'!A440="","",'Peticions Aules'!A440)</f>
        <v/>
      </c>
      <c r="B438" s="145" t="str">
        <f>IF('Peticions Aules'!B440="","",'Peticions Aules'!B440)</f>
        <v/>
      </c>
      <c r="C438" s="145" t="str">
        <f>IF('Peticions Aules'!C440="","",'Peticions Aules'!C440)</f>
        <v/>
      </c>
      <c r="D438" s="146" t="str">
        <f>IF('Peticions Aules'!D440="","",'Peticions Aules'!D440)</f>
        <v/>
      </c>
      <c r="E438" s="147" t="str">
        <f>IF('Peticions Aules'!E440="","",'Peticions Aules'!E440)</f>
        <v/>
      </c>
      <c r="F438" s="148" t="str">
        <f>IF('Peticions Aules'!F440="","",'Peticions Aules'!F440)</f>
        <v/>
      </c>
      <c r="G438" s="148" t="str">
        <f>IF('Peticions Aules'!G440="","",'Peticions Aules'!G440)</f>
        <v/>
      </c>
      <c r="H438" s="148" t="str">
        <f>IF('Peticions Aules'!H440="","",'Peticions Aules'!H440)</f>
        <v/>
      </c>
      <c r="I438" s="148" t="str">
        <f>IF('Peticions Aules'!I440="","",'Peticions Aules'!I440)</f>
        <v/>
      </c>
      <c r="J438" s="149" t="str">
        <f>IF('Peticions Aules'!J440="","",'Peticions Aules'!J440)</f>
        <v/>
      </c>
      <c r="K438" s="150" t="str">
        <f>IF('Peticions Aules'!K440="","",'Peticions Aules'!K440)</f>
        <v/>
      </c>
      <c r="L438" s="151" t="str">
        <f>IF('Peticions Aules'!L440="","",'Peticions Aules'!L440)</f>
        <v/>
      </c>
      <c r="M438" s="151" t="str">
        <f>IF('Peticions Aules'!M440="","",'Peticions Aules'!M440)</f>
        <v/>
      </c>
      <c r="N438" s="152" t="str">
        <f>IF('Peticions Aules'!N440="","",'Peticions Aules'!N440)</f>
        <v/>
      </c>
      <c r="O438" s="156" t="str">
        <f>IF('Peticions Aules'!O440="","",'Peticions Aules'!O440)</f>
        <v/>
      </c>
      <c r="Q438" s="160">
        <f t="shared" si="49"/>
        <v>0</v>
      </c>
      <c r="R438" s="154">
        <f xml:space="preserve"> IF(Q438="",0,Calculs!$C$35*Q438)</f>
        <v>0</v>
      </c>
      <c r="S438" s="160">
        <f t="shared" si="50"/>
        <v>0</v>
      </c>
      <c r="T438" s="153" t="str">
        <f t="shared" si="51"/>
        <v/>
      </c>
      <c r="U438" s="153" t="str">
        <f t="shared" si="52"/>
        <v/>
      </c>
      <c r="V438" s="154">
        <f xml:space="preserve">  IF(T438&lt;&gt;"",IF(E438="",0,SUMIF(Calculs!$B$2:$B$19,T438,Calculs!$C$2:$C$19)*E438),0)</f>
        <v>0</v>
      </c>
      <c r="W438" s="160">
        <f t="shared" si="53"/>
        <v>0</v>
      </c>
      <c r="X438" s="154" t="str">
        <f t="shared" si="54"/>
        <v/>
      </c>
      <c r="Y438" s="154">
        <f xml:space="preserve"> IF(X438="", 0,IF(E438="",0, VLOOKUP(X438,Calculs!$B$25:$C$30,2,FALSE)*E438))</f>
        <v>0</v>
      </c>
      <c r="Z438" s="160">
        <f t="shared" si="55"/>
        <v>0</v>
      </c>
      <c r="AA438" s="154">
        <f xml:space="preserve">  IF(Z438="",0,Z438*Calculs!$C$32)</f>
        <v>0</v>
      </c>
      <c r="AC438" s="154">
        <f t="shared" si="56"/>
        <v>0</v>
      </c>
    </row>
    <row r="439" spans="1:29" s="153" customFormat="1" ht="12.75" customHeight="1" x14ac:dyDescent="0.2">
      <c r="A439" s="145" t="str">
        <f>IF('Peticions Aules'!A441="","",'Peticions Aules'!A441)</f>
        <v/>
      </c>
      <c r="B439" s="145" t="str">
        <f>IF('Peticions Aules'!B441="","",'Peticions Aules'!B441)</f>
        <v/>
      </c>
      <c r="C439" s="145" t="str">
        <f>IF('Peticions Aules'!C441="","",'Peticions Aules'!C441)</f>
        <v/>
      </c>
      <c r="D439" s="146" t="str">
        <f>IF('Peticions Aules'!D441="","",'Peticions Aules'!D441)</f>
        <v/>
      </c>
      <c r="E439" s="147" t="str">
        <f>IF('Peticions Aules'!E441="","",'Peticions Aules'!E441)</f>
        <v/>
      </c>
      <c r="F439" s="148" t="str">
        <f>IF('Peticions Aules'!F441="","",'Peticions Aules'!F441)</f>
        <v/>
      </c>
      <c r="G439" s="148" t="str">
        <f>IF('Peticions Aules'!G441="","",'Peticions Aules'!G441)</f>
        <v/>
      </c>
      <c r="H439" s="148" t="str">
        <f>IF('Peticions Aules'!H441="","",'Peticions Aules'!H441)</f>
        <v/>
      </c>
      <c r="I439" s="148" t="str">
        <f>IF('Peticions Aules'!I441="","",'Peticions Aules'!I441)</f>
        <v/>
      </c>
      <c r="J439" s="149" t="str">
        <f>IF('Peticions Aules'!J441="","",'Peticions Aules'!J441)</f>
        <v/>
      </c>
      <c r="K439" s="150" t="str">
        <f>IF('Peticions Aules'!K441="","",'Peticions Aules'!K441)</f>
        <v/>
      </c>
      <c r="L439" s="151" t="str">
        <f>IF('Peticions Aules'!L441="","",'Peticions Aules'!L441)</f>
        <v/>
      </c>
      <c r="M439" s="151" t="str">
        <f>IF('Peticions Aules'!M441="","",'Peticions Aules'!M441)</f>
        <v/>
      </c>
      <c r="N439" s="152" t="str">
        <f>IF('Peticions Aules'!N441="","",'Peticions Aules'!N441)</f>
        <v/>
      </c>
      <c r="O439" s="156" t="str">
        <f>IF('Peticions Aules'!O441="","",'Peticions Aules'!O441)</f>
        <v/>
      </c>
      <c r="Q439" s="160">
        <f t="shared" si="49"/>
        <v>0</v>
      </c>
      <c r="R439" s="154">
        <f xml:space="preserve"> IF(Q439="",0,Calculs!$C$35*Q439)</f>
        <v>0</v>
      </c>
      <c r="S439" s="160">
        <f t="shared" si="50"/>
        <v>0</v>
      </c>
      <c r="T439" s="153" t="str">
        <f t="shared" si="51"/>
        <v/>
      </c>
      <c r="U439" s="153" t="str">
        <f t="shared" si="52"/>
        <v/>
      </c>
      <c r="V439" s="154">
        <f xml:space="preserve">  IF(T439&lt;&gt;"",IF(E439="",0,SUMIF(Calculs!$B$2:$B$19,T439,Calculs!$C$2:$C$19)*E439),0)</f>
        <v>0</v>
      </c>
      <c r="W439" s="160">
        <f t="shared" si="53"/>
        <v>0</v>
      </c>
      <c r="X439" s="154" t="str">
        <f t="shared" si="54"/>
        <v/>
      </c>
      <c r="Y439" s="154">
        <f xml:space="preserve"> IF(X439="", 0,IF(E439="",0, VLOOKUP(X439,Calculs!$B$25:$C$30,2,FALSE)*E439))</f>
        <v>0</v>
      </c>
      <c r="Z439" s="160">
        <f t="shared" si="55"/>
        <v>0</v>
      </c>
      <c r="AA439" s="154">
        <f xml:space="preserve">  IF(Z439="",0,Z439*Calculs!$C$32)</f>
        <v>0</v>
      </c>
      <c r="AC439" s="154">
        <f t="shared" si="56"/>
        <v>0</v>
      </c>
    </row>
    <row r="440" spans="1:29" s="153" customFormat="1" ht="12.75" customHeight="1" x14ac:dyDescent="0.2">
      <c r="A440" s="145" t="str">
        <f>IF('Peticions Aules'!A442="","",'Peticions Aules'!A442)</f>
        <v/>
      </c>
      <c r="B440" s="145" t="str">
        <f>IF('Peticions Aules'!B442="","",'Peticions Aules'!B442)</f>
        <v/>
      </c>
      <c r="C440" s="145" t="str">
        <f>IF('Peticions Aules'!C442="","",'Peticions Aules'!C442)</f>
        <v/>
      </c>
      <c r="D440" s="146" t="str">
        <f>IF('Peticions Aules'!D442="","",'Peticions Aules'!D442)</f>
        <v/>
      </c>
      <c r="E440" s="147" t="str">
        <f>IF('Peticions Aules'!E442="","",'Peticions Aules'!E442)</f>
        <v/>
      </c>
      <c r="F440" s="148" t="str">
        <f>IF('Peticions Aules'!F442="","",'Peticions Aules'!F442)</f>
        <v/>
      </c>
      <c r="G440" s="148" t="str">
        <f>IF('Peticions Aules'!G442="","",'Peticions Aules'!G442)</f>
        <v/>
      </c>
      <c r="H440" s="148" t="str">
        <f>IF('Peticions Aules'!H442="","",'Peticions Aules'!H442)</f>
        <v/>
      </c>
      <c r="I440" s="148" t="str">
        <f>IF('Peticions Aules'!I442="","",'Peticions Aules'!I442)</f>
        <v/>
      </c>
      <c r="J440" s="149" t="str">
        <f>IF('Peticions Aules'!J442="","",'Peticions Aules'!J442)</f>
        <v/>
      </c>
      <c r="K440" s="150" t="str">
        <f>IF('Peticions Aules'!K442="","",'Peticions Aules'!K442)</f>
        <v/>
      </c>
      <c r="L440" s="151" t="str">
        <f>IF('Peticions Aules'!L442="","",'Peticions Aules'!L442)</f>
        <v/>
      </c>
      <c r="M440" s="151" t="str">
        <f>IF('Peticions Aules'!M442="","",'Peticions Aules'!M442)</f>
        <v/>
      </c>
      <c r="N440" s="152" t="str">
        <f>IF('Peticions Aules'!N442="","",'Peticions Aules'!N442)</f>
        <v/>
      </c>
      <c r="O440" s="156" t="str">
        <f>IF('Peticions Aules'!O442="","",'Peticions Aules'!O442)</f>
        <v/>
      </c>
      <c r="Q440" s="160">
        <f t="shared" si="49"/>
        <v>0</v>
      </c>
      <c r="R440" s="154">
        <f xml:space="preserve"> IF(Q440="",0,Calculs!$C$35*Q440)</f>
        <v>0</v>
      </c>
      <c r="S440" s="160">
        <f t="shared" si="50"/>
        <v>0</v>
      </c>
      <c r="T440" s="153" t="str">
        <f t="shared" si="51"/>
        <v/>
      </c>
      <c r="U440" s="153" t="str">
        <f t="shared" si="52"/>
        <v/>
      </c>
      <c r="V440" s="154">
        <f xml:space="preserve">  IF(T440&lt;&gt;"",IF(E440="",0,SUMIF(Calculs!$B$2:$B$19,T440,Calculs!$C$2:$C$19)*E440),0)</f>
        <v>0</v>
      </c>
      <c r="W440" s="160">
        <f t="shared" si="53"/>
        <v>0</v>
      </c>
      <c r="X440" s="154" t="str">
        <f t="shared" si="54"/>
        <v/>
      </c>
      <c r="Y440" s="154">
        <f xml:space="preserve"> IF(X440="", 0,IF(E440="",0, VLOOKUP(X440,Calculs!$B$25:$C$30,2,FALSE)*E440))</f>
        <v>0</v>
      </c>
      <c r="Z440" s="160">
        <f t="shared" si="55"/>
        <v>0</v>
      </c>
      <c r="AA440" s="154">
        <f xml:space="preserve">  IF(Z440="",0,Z440*Calculs!$C$32)</f>
        <v>0</v>
      </c>
      <c r="AC440" s="154">
        <f t="shared" si="56"/>
        <v>0</v>
      </c>
    </row>
    <row r="441" spans="1:29" s="153" customFormat="1" ht="12.75" customHeight="1" x14ac:dyDescent="0.2">
      <c r="A441" s="145" t="str">
        <f>IF('Peticions Aules'!A443="","",'Peticions Aules'!A443)</f>
        <v/>
      </c>
      <c r="B441" s="145" t="str">
        <f>IF('Peticions Aules'!B443="","",'Peticions Aules'!B443)</f>
        <v/>
      </c>
      <c r="C441" s="145" t="str">
        <f>IF('Peticions Aules'!C443="","",'Peticions Aules'!C443)</f>
        <v/>
      </c>
      <c r="D441" s="146" t="str">
        <f>IF('Peticions Aules'!D443="","",'Peticions Aules'!D443)</f>
        <v/>
      </c>
      <c r="E441" s="147" t="str">
        <f>IF('Peticions Aules'!E443="","",'Peticions Aules'!E443)</f>
        <v/>
      </c>
      <c r="F441" s="148" t="str">
        <f>IF('Peticions Aules'!F443="","",'Peticions Aules'!F443)</f>
        <v/>
      </c>
      <c r="G441" s="148" t="str">
        <f>IF('Peticions Aules'!G443="","",'Peticions Aules'!G443)</f>
        <v/>
      </c>
      <c r="H441" s="148" t="str">
        <f>IF('Peticions Aules'!H443="","",'Peticions Aules'!H443)</f>
        <v/>
      </c>
      <c r="I441" s="148" t="str">
        <f>IF('Peticions Aules'!I443="","",'Peticions Aules'!I443)</f>
        <v/>
      </c>
      <c r="J441" s="149" t="str">
        <f>IF('Peticions Aules'!J443="","",'Peticions Aules'!J443)</f>
        <v/>
      </c>
      <c r="K441" s="150" t="str">
        <f>IF('Peticions Aules'!K443="","",'Peticions Aules'!K443)</f>
        <v/>
      </c>
      <c r="L441" s="151" t="str">
        <f>IF('Peticions Aules'!L443="","",'Peticions Aules'!L443)</f>
        <v/>
      </c>
      <c r="M441" s="151" t="str">
        <f>IF('Peticions Aules'!M443="","",'Peticions Aules'!M443)</f>
        <v/>
      </c>
      <c r="N441" s="152" t="str">
        <f>IF('Peticions Aules'!N443="","",'Peticions Aules'!N443)</f>
        <v/>
      </c>
      <c r="O441" s="156" t="str">
        <f>IF('Peticions Aules'!O443="","",'Peticions Aules'!O443)</f>
        <v/>
      </c>
      <c r="Q441" s="160">
        <f t="shared" si="49"/>
        <v>0</v>
      </c>
      <c r="R441" s="154">
        <f xml:space="preserve"> IF(Q441="",0,Calculs!$C$35*Q441)</f>
        <v>0</v>
      </c>
      <c r="S441" s="160">
        <f t="shared" si="50"/>
        <v>0</v>
      </c>
      <c r="T441" s="153" t="str">
        <f t="shared" si="51"/>
        <v/>
      </c>
      <c r="U441" s="153" t="str">
        <f t="shared" si="52"/>
        <v/>
      </c>
      <c r="V441" s="154">
        <f xml:space="preserve">  IF(T441&lt;&gt;"",IF(E441="",0,SUMIF(Calculs!$B$2:$B$19,T441,Calculs!$C$2:$C$19)*E441),0)</f>
        <v>0</v>
      </c>
      <c r="W441" s="160">
        <f t="shared" si="53"/>
        <v>0</v>
      </c>
      <c r="X441" s="154" t="str">
        <f t="shared" si="54"/>
        <v/>
      </c>
      <c r="Y441" s="154">
        <f xml:space="preserve"> IF(X441="", 0,IF(E441="",0, VLOOKUP(X441,Calculs!$B$25:$C$30,2,FALSE)*E441))</f>
        <v>0</v>
      </c>
      <c r="Z441" s="160">
        <f t="shared" si="55"/>
        <v>0</v>
      </c>
      <c r="AA441" s="154">
        <f xml:space="preserve">  IF(Z441="",0,Z441*Calculs!$C$32)</f>
        <v>0</v>
      </c>
      <c r="AC441" s="154">
        <f t="shared" si="56"/>
        <v>0</v>
      </c>
    </row>
    <row r="442" spans="1:29" s="153" customFormat="1" ht="12.75" customHeight="1" x14ac:dyDescent="0.2">
      <c r="A442" s="145" t="str">
        <f>IF('Peticions Aules'!A444="","",'Peticions Aules'!A444)</f>
        <v/>
      </c>
      <c r="B442" s="145" t="str">
        <f>IF('Peticions Aules'!B444="","",'Peticions Aules'!B444)</f>
        <v/>
      </c>
      <c r="C442" s="145" t="str">
        <f>IF('Peticions Aules'!C444="","",'Peticions Aules'!C444)</f>
        <v/>
      </c>
      <c r="D442" s="146" t="str">
        <f>IF('Peticions Aules'!D444="","",'Peticions Aules'!D444)</f>
        <v/>
      </c>
      <c r="E442" s="147" t="str">
        <f>IF('Peticions Aules'!E444="","",'Peticions Aules'!E444)</f>
        <v/>
      </c>
      <c r="F442" s="148" t="str">
        <f>IF('Peticions Aules'!F444="","",'Peticions Aules'!F444)</f>
        <v/>
      </c>
      <c r="G442" s="148" t="str">
        <f>IF('Peticions Aules'!G444="","",'Peticions Aules'!G444)</f>
        <v/>
      </c>
      <c r="H442" s="148" t="str">
        <f>IF('Peticions Aules'!H444="","",'Peticions Aules'!H444)</f>
        <v/>
      </c>
      <c r="I442" s="148" t="str">
        <f>IF('Peticions Aules'!I444="","",'Peticions Aules'!I444)</f>
        <v/>
      </c>
      <c r="J442" s="149" t="str">
        <f>IF('Peticions Aules'!J444="","",'Peticions Aules'!J444)</f>
        <v/>
      </c>
      <c r="K442" s="150" t="str">
        <f>IF('Peticions Aules'!K444="","",'Peticions Aules'!K444)</f>
        <v/>
      </c>
      <c r="L442" s="151" t="str">
        <f>IF('Peticions Aules'!L444="","",'Peticions Aules'!L444)</f>
        <v/>
      </c>
      <c r="M442" s="151" t="str">
        <f>IF('Peticions Aules'!M444="","",'Peticions Aules'!M444)</f>
        <v/>
      </c>
      <c r="N442" s="152" t="str">
        <f>IF('Peticions Aules'!N444="","",'Peticions Aules'!N444)</f>
        <v/>
      </c>
      <c r="O442" s="156" t="str">
        <f>IF('Peticions Aules'!O444="","",'Peticions Aules'!O444)</f>
        <v/>
      </c>
      <c r="Q442" s="160">
        <f t="shared" si="49"/>
        <v>0</v>
      </c>
      <c r="R442" s="154">
        <f xml:space="preserve"> IF(Q442="",0,Calculs!$C$35*Q442)</f>
        <v>0</v>
      </c>
      <c r="S442" s="160">
        <f t="shared" si="50"/>
        <v>0</v>
      </c>
      <c r="T442" s="153" t="str">
        <f t="shared" si="51"/>
        <v/>
      </c>
      <c r="U442" s="153" t="str">
        <f t="shared" si="52"/>
        <v/>
      </c>
      <c r="V442" s="154">
        <f xml:space="preserve">  IF(T442&lt;&gt;"",IF(E442="",0,SUMIF(Calculs!$B$2:$B$19,T442,Calculs!$C$2:$C$19)*E442),0)</f>
        <v>0</v>
      </c>
      <c r="W442" s="160">
        <f t="shared" si="53"/>
        <v>0</v>
      </c>
      <c r="X442" s="154" t="str">
        <f t="shared" si="54"/>
        <v/>
      </c>
      <c r="Y442" s="154">
        <f xml:space="preserve"> IF(X442="", 0,IF(E442="",0, VLOOKUP(X442,Calculs!$B$25:$C$30,2,FALSE)*E442))</f>
        <v>0</v>
      </c>
      <c r="Z442" s="160">
        <f t="shared" si="55"/>
        <v>0</v>
      </c>
      <c r="AA442" s="154">
        <f xml:space="preserve">  IF(Z442="",0,Z442*Calculs!$C$32)</f>
        <v>0</v>
      </c>
      <c r="AC442" s="154">
        <f t="shared" si="56"/>
        <v>0</v>
      </c>
    </row>
    <row r="443" spans="1:29" s="153" customFormat="1" ht="12.75" customHeight="1" x14ac:dyDescent="0.2">
      <c r="A443" s="145" t="str">
        <f>IF('Peticions Aules'!A445="","",'Peticions Aules'!A445)</f>
        <v/>
      </c>
      <c r="B443" s="145" t="str">
        <f>IF('Peticions Aules'!B445="","",'Peticions Aules'!B445)</f>
        <v/>
      </c>
      <c r="C443" s="145" t="str">
        <f>IF('Peticions Aules'!C445="","",'Peticions Aules'!C445)</f>
        <v/>
      </c>
      <c r="D443" s="146" t="str">
        <f>IF('Peticions Aules'!D445="","",'Peticions Aules'!D445)</f>
        <v/>
      </c>
      <c r="E443" s="147" t="str">
        <f>IF('Peticions Aules'!E445="","",'Peticions Aules'!E445)</f>
        <v/>
      </c>
      <c r="F443" s="148" t="str">
        <f>IF('Peticions Aules'!F445="","",'Peticions Aules'!F445)</f>
        <v/>
      </c>
      <c r="G443" s="148" t="str">
        <f>IF('Peticions Aules'!G445="","",'Peticions Aules'!G445)</f>
        <v/>
      </c>
      <c r="H443" s="148" t="str">
        <f>IF('Peticions Aules'!H445="","",'Peticions Aules'!H445)</f>
        <v/>
      </c>
      <c r="I443" s="148" t="str">
        <f>IF('Peticions Aules'!I445="","",'Peticions Aules'!I445)</f>
        <v/>
      </c>
      <c r="J443" s="149" t="str">
        <f>IF('Peticions Aules'!J445="","",'Peticions Aules'!J445)</f>
        <v/>
      </c>
      <c r="K443" s="150" t="str">
        <f>IF('Peticions Aules'!K445="","",'Peticions Aules'!K445)</f>
        <v/>
      </c>
      <c r="L443" s="151" t="str">
        <f>IF('Peticions Aules'!L445="","",'Peticions Aules'!L445)</f>
        <v/>
      </c>
      <c r="M443" s="151" t="str">
        <f>IF('Peticions Aules'!M445="","",'Peticions Aules'!M445)</f>
        <v/>
      </c>
      <c r="N443" s="152" t="str">
        <f>IF('Peticions Aules'!N445="","",'Peticions Aules'!N445)</f>
        <v/>
      </c>
      <c r="O443" s="156" t="str">
        <f>IF('Peticions Aules'!O445="","",'Peticions Aules'!O445)</f>
        <v/>
      </c>
      <c r="Q443" s="160">
        <f t="shared" si="49"/>
        <v>0</v>
      </c>
      <c r="R443" s="154">
        <f xml:space="preserve"> IF(Q443="",0,Calculs!$C$35*Q443)</f>
        <v>0</v>
      </c>
      <c r="S443" s="160">
        <f t="shared" si="50"/>
        <v>0</v>
      </c>
      <c r="T443" s="153" t="str">
        <f t="shared" si="51"/>
        <v/>
      </c>
      <c r="U443" s="153" t="str">
        <f t="shared" si="52"/>
        <v/>
      </c>
      <c r="V443" s="154">
        <f xml:space="preserve">  IF(T443&lt;&gt;"",IF(E443="",0,SUMIF(Calculs!$B$2:$B$19,T443,Calculs!$C$2:$C$19)*E443),0)</f>
        <v>0</v>
      </c>
      <c r="W443" s="160">
        <f t="shared" si="53"/>
        <v>0</v>
      </c>
      <c r="X443" s="154" t="str">
        <f t="shared" si="54"/>
        <v/>
      </c>
      <c r="Y443" s="154">
        <f xml:space="preserve"> IF(X443="", 0,IF(E443="",0, VLOOKUP(X443,Calculs!$B$25:$C$30,2,FALSE)*E443))</f>
        <v>0</v>
      </c>
      <c r="Z443" s="160">
        <f t="shared" si="55"/>
        <v>0</v>
      </c>
      <c r="AA443" s="154">
        <f xml:space="preserve">  IF(Z443="",0,Z443*Calculs!$C$32)</f>
        <v>0</v>
      </c>
      <c r="AC443" s="154">
        <f t="shared" si="56"/>
        <v>0</v>
      </c>
    </row>
    <row r="444" spans="1:29" s="153" customFormat="1" ht="12.75" customHeight="1" x14ac:dyDescent="0.2">
      <c r="A444" s="145" t="str">
        <f>IF('Peticions Aules'!A446="","",'Peticions Aules'!A446)</f>
        <v/>
      </c>
      <c r="B444" s="145" t="str">
        <f>IF('Peticions Aules'!B446="","",'Peticions Aules'!B446)</f>
        <v/>
      </c>
      <c r="C444" s="145" t="str">
        <f>IF('Peticions Aules'!C446="","",'Peticions Aules'!C446)</f>
        <v/>
      </c>
      <c r="D444" s="146" t="str">
        <f>IF('Peticions Aules'!D446="","",'Peticions Aules'!D446)</f>
        <v/>
      </c>
      <c r="E444" s="147" t="str">
        <f>IF('Peticions Aules'!E446="","",'Peticions Aules'!E446)</f>
        <v/>
      </c>
      <c r="F444" s="148" t="str">
        <f>IF('Peticions Aules'!F446="","",'Peticions Aules'!F446)</f>
        <v/>
      </c>
      <c r="G444" s="148" t="str">
        <f>IF('Peticions Aules'!G446="","",'Peticions Aules'!G446)</f>
        <v/>
      </c>
      <c r="H444" s="148" t="str">
        <f>IF('Peticions Aules'!H446="","",'Peticions Aules'!H446)</f>
        <v/>
      </c>
      <c r="I444" s="148" t="str">
        <f>IF('Peticions Aules'!I446="","",'Peticions Aules'!I446)</f>
        <v/>
      </c>
      <c r="J444" s="149" t="str">
        <f>IF('Peticions Aules'!J446="","",'Peticions Aules'!J446)</f>
        <v/>
      </c>
      <c r="K444" s="150" t="str">
        <f>IF('Peticions Aules'!K446="","",'Peticions Aules'!K446)</f>
        <v/>
      </c>
      <c r="L444" s="151" t="str">
        <f>IF('Peticions Aules'!L446="","",'Peticions Aules'!L446)</f>
        <v/>
      </c>
      <c r="M444" s="151" t="str">
        <f>IF('Peticions Aules'!M446="","",'Peticions Aules'!M446)</f>
        <v/>
      </c>
      <c r="N444" s="152" t="str">
        <f>IF('Peticions Aules'!N446="","",'Peticions Aules'!N446)</f>
        <v/>
      </c>
      <c r="O444" s="156" t="str">
        <f>IF('Peticions Aules'!O446="","",'Peticions Aules'!O446)</f>
        <v/>
      </c>
      <c r="Q444" s="160">
        <f t="shared" si="49"/>
        <v>0</v>
      </c>
      <c r="R444" s="154">
        <f xml:space="preserve"> IF(Q444="",0,Calculs!$C$35*Q444)</f>
        <v>0</v>
      </c>
      <c r="S444" s="160">
        <f t="shared" si="50"/>
        <v>0</v>
      </c>
      <c r="T444" s="153" t="str">
        <f t="shared" si="51"/>
        <v/>
      </c>
      <c r="U444" s="153" t="str">
        <f t="shared" si="52"/>
        <v/>
      </c>
      <c r="V444" s="154">
        <f xml:space="preserve">  IF(T444&lt;&gt;"",IF(E444="",0,SUMIF(Calculs!$B$2:$B$19,T444,Calculs!$C$2:$C$19)*E444),0)</f>
        <v>0</v>
      </c>
      <c r="W444" s="160">
        <f t="shared" si="53"/>
        <v>0</v>
      </c>
      <c r="X444" s="154" t="str">
        <f t="shared" si="54"/>
        <v/>
      </c>
      <c r="Y444" s="154">
        <f xml:space="preserve"> IF(X444="", 0,IF(E444="",0, VLOOKUP(X444,Calculs!$B$25:$C$30,2,FALSE)*E444))</f>
        <v>0</v>
      </c>
      <c r="Z444" s="160">
        <f t="shared" si="55"/>
        <v>0</v>
      </c>
      <c r="AA444" s="154">
        <f xml:space="preserve">  IF(Z444="",0,Z444*Calculs!$C$32)</f>
        <v>0</v>
      </c>
      <c r="AC444" s="154">
        <f t="shared" si="56"/>
        <v>0</v>
      </c>
    </row>
    <row r="445" spans="1:29" s="153" customFormat="1" ht="12.75" customHeight="1" x14ac:dyDescent="0.2">
      <c r="A445" s="145" t="str">
        <f>IF('Peticions Aules'!A447="","",'Peticions Aules'!A447)</f>
        <v/>
      </c>
      <c r="B445" s="145" t="str">
        <f>IF('Peticions Aules'!B447="","",'Peticions Aules'!B447)</f>
        <v/>
      </c>
      <c r="C445" s="145" t="str">
        <f>IF('Peticions Aules'!C447="","",'Peticions Aules'!C447)</f>
        <v/>
      </c>
      <c r="D445" s="146" t="str">
        <f>IF('Peticions Aules'!D447="","",'Peticions Aules'!D447)</f>
        <v/>
      </c>
      <c r="E445" s="147" t="str">
        <f>IF('Peticions Aules'!E447="","",'Peticions Aules'!E447)</f>
        <v/>
      </c>
      <c r="F445" s="148" t="str">
        <f>IF('Peticions Aules'!F447="","",'Peticions Aules'!F447)</f>
        <v/>
      </c>
      <c r="G445" s="148" t="str">
        <f>IF('Peticions Aules'!G447="","",'Peticions Aules'!G447)</f>
        <v/>
      </c>
      <c r="H445" s="148" t="str">
        <f>IF('Peticions Aules'!H447="","",'Peticions Aules'!H447)</f>
        <v/>
      </c>
      <c r="I445" s="148" t="str">
        <f>IF('Peticions Aules'!I447="","",'Peticions Aules'!I447)</f>
        <v/>
      </c>
      <c r="J445" s="149" t="str">
        <f>IF('Peticions Aules'!J447="","",'Peticions Aules'!J447)</f>
        <v/>
      </c>
      <c r="K445" s="150" t="str">
        <f>IF('Peticions Aules'!K447="","",'Peticions Aules'!K447)</f>
        <v/>
      </c>
      <c r="L445" s="151" t="str">
        <f>IF('Peticions Aules'!L447="","",'Peticions Aules'!L447)</f>
        <v/>
      </c>
      <c r="M445" s="151" t="str">
        <f>IF('Peticions Aules'!M447="","",'Peticions Aules'!M447)</f>
        <v/>
      </c>
      <c r="N445" s="152" t="str">
        <f>IF('Peticions Aules'!N447="","",'Peticions Aules'!N447)</f>
        <v/>
      </c>
      <c r="O445" s="156" t="str">
        <f>IF('Peticions Aules'!O447="","",'Peticions Aules'!O447)</f>
        <v/>
      </c>
      <c r="Q445" s="160">
        <f t="shared" si="49"/>
        <v>0</v>
      </c>
      <c r="R445" s="154">
        <f xml:space="preserve"> IF(Q445="",0,Calculs!$C$35*Q445)</f>
        <v>0</v>
      </c>
      <c r="S445" s="160">
        <f t="shared" si="50"/>
        <v>0</v>
      </c>
      <c r="T445" s="153" t="str">
        <f t="shared" si="51"/>
        <v/>
      </c>
      <c r="U445" s="153" t="str">
        <f t="shared" si="52"/>
        <v/>
      </c>
      <c r="V445" s="154">
        <f xml:space="preserve">  IF(T445&lt;&gt;"",IF(E445="",0,SUMIF(Calculs!$B$2:$B$19,T445,Calculs!$C$2:$C$19)*E445),0)</f>
        <v>0</v>
      </c>
      <c r="W445" s="160">
        <f t="shared" si="53"/>
        <v>0</v>
      </c>
      <c r="X445" s="154" t="str">
        <f t="shared" si="54"/>
        <v/>
      </c>
      <c r="Y445" s="154">
        <f xml:space="preserve"> IF(X445="", 0,IF(E445="",0, VLOOKUP(X445,Calculs!$B$25:$C$30,2,FALSE)*E445))</f>
        <v>0</v>
      </c>
      <c r="Z445" s="160">
        <f t="shared" si="55"/>
        <v>0</v>
      </c>
      <c r="AA445" s="154">
        <f xml:space="preserve">  IF(Z445="",0,Z445*Calculs!$C$32)</f>
        <v>0</v>
      </c>
      <c r="AC445" s="154">
        <f t="shared" si="56"/>
        <v>0</v>
      </c>
    </row>
    <row r="446" spans="1:29" s="153" customFormat="1" ht="12.75" customHeight="1" x14ac:dyDescent="0.2">
      <c r="A446" s="145" t="str">
        <f>IF('Peticions Aules'!A448="","",'Peticions Aules'!A448)</f>
        <v/>
      </c>
      <c r="B446" s="145" t="str">
        <f>IF('Peticions Aules'!B448="","",'Peticions Aules'!B448)</f>
        <v/>
      </c>
      <c r="C446" s="145" t="str">
        <f>IF('Peticions Aules'!C448="","",'Peticions Aules'!C448)</f>
        <v/>
      </c>
      <c r="D446" s="146" t="str">
        <f>IF('Peticions Aules'!D448="","",'Peticions Aules'!D448)</f>
        <v/>
      </c>
      <c r="E446" s="147" t="str">
        <f>IF('Peticions Aules'!E448="","",'Peticions Aules'!E448)</f>
        <v/>
      </c>
      <c r="F446" s="148" t="str">
        <f>IF('Peticions Aules'!F448="","",'Peticions Aules'!F448)</f>
        <v/>
      </c>
      <c r="G446" s="148" t="str">
        <f>IF('Peticions Aules'!G448="","",'Peticions Aules'!G448)</f>
        <v/>
      </c>
      <c r="H446" s="148" t="str">
        <f>IF('Peticions Aules'!H448="","",'Peticions Aules'!H448)</f>
        <v/>
      </c>
      <c r="I446" s="148" t="str">
        <f>IF('Peticions Aules'!I448="","",'Peticions Aules'!I448)</f>
        <v/>
      </c>
      <c r="J446" s="149" t="str">
        <f>IF('Peticions Aules'!J448="","",'Peticions Aules'!J448)</f>
        <v/>
      </c>
      <c r="K446" s="150" t="str">
        <f>IF('Peticions Aules'!K448="","",'Peticions Aules'!K448)</f>
        <v/>
      </c>
      <c r="L446" s="151" t="str">
        <f>IF('Peticions Aules'!L448="","",'Peticions Aules'!L448)</f>
        <v/>
      </c>
      <c r="M446" s="151" t="str">
        <f>IF('Peticions Aules'!M448="","",'Peticions Aules'!M448)</f>
        <v/>
      </c>
      <c r="N446" s="152" t="str">
        <f>IF('Peticions Aules'!N448="","",'Peticions Aules'!N448)</f>
        <v/>
      </c>
      <c r="O446" s="156" t="str">
        <f>IF('Peticions Aules'!O448="","",'Peticions Aules'!O448)</f>
        <v/>
      </c>
      <c r="Q446" s="160">
        <f t="shared" si="49"/>
        <v>0</v>
      </c>
      <c r="R446" s="154">
        <f xml:space="preserve"> IF(Q446="",0,Calculs!$C$35*Q446)</f>
        <v>0</v>
      </c>
      <c r="S446" s="160">
        <f t="shared" si="50"/>
        <v>0</v>
      </c>
      <c r="T446" s="153" t="str">
        <f t="shared" si="51"/>
        <v/>
      </c>
      <c r="U446" s="153" t="str">
        <f t="shared" si="52"/>
        <v/>
      </c>
      <c r="V446" s="154">
        <f xml:space="preserve">  IF(T446&lt;&gt;"",IF(E446="",0,SUMIF(Calculs!$B$2:$B$19,T446,Calculs!$C$2:$C$19)*E446),0)</f>
        <v>0</v>
      </c>
      <c r="W446" s="160">
        <f t="shared" si="53"/>
        <v>0</v>
      </c>
      <c r="X446" s="154" t="str">
        <f t="shared" si="54"/>
        <v/>
      </c>
      <c r="Y446" s="154">
        <f xml:space="preserve"> IF(X446="", 0,IF(E446="",0, VLOOKUP(X446,Calculs!$B$25:$C$30,2,FALSE)*E446))</f>
        <v>0</v>
      </c>
      <c r="Z446" s="160">
        <f t="shared" si="55"/>
        <v>0</v>
      </c>
      <c r="AA446" s="154">
        <f xml:space="preserve">  IF(Z446="",0,Z446*Calculs!$C$32)</f>
        <v>0</v>
      </c>
      <c r="AC446" s="154">
        <f t="shared" si="56"/>
        <v>0</v>
      </c>
    </row>
    <row r="447" spans="1:29" s="153" customFormat="1" ht="12.75" customHeight="1" x14ac:dyDescent="0.2">
      <c r="A447" s="145" t="str">
        <f>IF('Peticions Aules'!A449="","",'Peticions Aules'!A449)</f>
        <v/>
      </c>
      <c r="B447" s="145" t="str">
        <f>IF('Peticions Aules'!B449="","",'Peticions Aules'!B449)</f>
        <v/>
      </c>
      <c r="C447" s="145" t="str">
        <f>IF('Peticions Aules'!C449="","",'Peticions Aules'!C449)</f>
        <v/>
      </c>
      <c r="D447" s="146" t="str">
        <f>IF('Peticions Aules'!D449="","",'Peticions Aules'!D449)</f>
        <v/>
      </c>
      <c r="E447" s="147" t="str">
        <f>IF('Peticions Aules'!E449="","",'Peticions Aules'!E449)</f>
        <v/>
      </c>
      <c r="F447" s="148" t="str">
        <f>IF('Peticions Aules'!F449="","",'Peticions Aules'!F449)</f>
        <v/>
      </c>
      <c r="G447" s="148" t="str">
        <f>IF('Peticions Aules'!G449="","",'Peticions Aules'!G449)</f>
        <v/>
      </c>
      <c r="H447" s="148" t="str">
        <f>IF('Peticions Aules'!H449="","",'Peticions Aules'!H449)</f>
        <v/>
      </c>
      <c r="I447" s="148" t="str">
        <f>IF('Peticions Aules'!I449="","",'Peticions Aules'!I449)</f>
        <v/>
      </c>
      <c r="J447" s="149" t="str">
        <f>IF('Peticions Aules'!J449="","",'Peticions Aules'!J449)</f>
        <v/>
      </c>
      <c r="K447" s="150" t="str">
        <f>IF('Peticions Aules'!K449="","",'Peticions Aules'!K449)</f>
        <v/>
      </c>
      <c r="L447" s="151" t="str">
        <f>IF('Peticions Aules'!L449="","",'Peticions Aules'!L449)</f>
        <v/>
      </c>
      <c r="M447" s="151" t="str">
        <f>IF('Peticions Aules'!M449="","",'Peticions Aules'!M449)</f>
        <v/>
      </c>
      <c r="N447" s="152" t="str">
        <f>IF('Peticions Aules'!N449="","",'Peticions Aules'!N449)</f>
        <v/>
      </c>
      <c r="O447" s="156" t="str">
        <f>IF('Peticions Aules'!O449="","",'Peticions Aules'!O449)</f>
        <v/>
      </c>
      <c r="Q447" s="160">
        <f t="shared" si="49"/>
        <v>0</v>
      </c>
      <c r="R447" s="154">
        <f xml:space="preserve"> IF(Q447="",0,Calculs!$C$35*Q447)</f>
        <v>0</v>
      </c>
      <c r="S447" s="160">
        <f t="shared" si="50"/>
        <v>0</v>
      </c>
      <c r="T447" s="153" t="str">
        <f t="shared" si="51"/>
        <v/>
      </c>
      <c r="U447" s="153" t="str">
        <f t="shared" si="52"/>
        <v/>
      </c>
      <c r="V447" s="154">
        <f xml:space="preserve">  IF(T447&lt;&gt;"",IF(E447="",0,SUMIF(Calculs!$B$2:$B$19,T447,Calculs!$C$2:$C$19)*E447),0)</f>
        <v>0</v>
      </c>
      <c r="W447" s="160">
        <f t="shared" si="53"/>
        <v>0</v>
      </c>
      <c r="X447" s="154" t="str">
        <f t="shared" si="54"/>
        <v/>
      </c>
      <c r="Y447" s="154">
        <f xml:space="preserve"> IF(X447="", 0,IF(E447="",0, VLOOKUP(X447,Calculs!$B$25:$C$30,2,FALSE)*E447))</f>
        <v>0</v>
      </c>
      <c r="Z447" s="160">
        <f t="shared" si="55"/>
        <v>0</v>
      </c>
      <c r="AA447" s="154">
        <f xml:space="preserve">  IF(Z447="",0,Z447*Calculs!$C$32)</f>
        <v>0</v>
      </c>
      <c r="AC447" s="154">
        <f t="shared" si="56"/>
        <v>0</v>
      </c>
    </row>
    <row r="448" spans="1:29" s="153" customFormat="1" ht="12.75" customHeight="1" x14ac:dyDescent="0.2">
      <c r="A448" s="145" t="str">
        <f>IF('Peticions Aules'!A450="","",'Peticions Aules'!A450)</f>
        <v/>
      </c>
      <c r="B448" s="145" t="str">
        <f>IF('Peticions Aules'!B450="","",'Peticions Aules'!B450)</f>
        <v/>
      </c>
      <c r="C448" s="145" t="str">
        <f>IF('Peticions Aules'!C450="","",'Peticions Aules'!C450)</f>
        <v/>
      </c>
      <c r="D448" s="146" t="str">
        <f>IF('Peticions Aules'!D450="","",'Peticions Aules'!D450)</f>
        <v/>
      </c>
      <c r="E448" s="147" t="str">
        <f>IF('Peticions Aules'!E450="","",'Peticions Aules'!E450)</f>
        <v/>
      </c>
      <c r="F448" s="148" t="str">
        <f>IF('Peticions Aules'!F450="","",'Peticions Aules'!F450)</f>
        <v/>
      </c>
      <c r="G448" s="148" t="str">
        <f>IF('Peticions Aules'!G450="","",'Peticions Aules'!G450)</f>
        <v/>
      </c>
      <c r="H448" s="148" t="str">
        <f>IF('Peticions Aules'!H450="","",'Peticions Aules'!H450)</f>
        <v/>
      </c>
      <c r="I448" s="148" t="str">
        <f>IF('Peticions Aules'!I450="","",'Peticions Aules'!I450)</f>
        <v/>
      </c>
      <c r="J448" s="149" t="str">
        <f>IF('Peticions Aules'!J450="","",'Peticions Aules'!J450)</f>
        <v/>
      </c>
      <c r="K448" s="150" t="str">
        <f>IF('Peticions Aules'!K450="","",'Peticions Aules'!K450)</f>
        <v/>
      </c>
      <c r="L448" s="151" t="str">
        <f>IF('Peticions Aules'!L450="","",'Peticions Aules'!L450)</f>
        <v/>
      </c>
      <c r="M448" s="151" t="str">
        <f>IF('Peticions Aules'!M450="","",'Peticions Aules'!M450)</f>
        <v/>
      </c>
      <c r="N448" s="152" t="str">
        <f>IF('Peticions Aules'!N450="","",'Peticions Aules'!N450)</f>
        <v/>
      </c>
      <c r="O448" s="156" t="str">
        <f>IF('Peticions Aules'!O450="","",'Peticions Aules'!O450)</f>
        <v/>
      </c>
      <c r="Q448" s="160">
        <f t="shared" si="49"/>
        <v>0</v>
      </c>
      <c r="R448" s="154">
        <f xml:space="preserve"> IF(Q448="",0,Calculs!$C$35*Q448)</f>
        <v>0</v>
      </c>
      <c r="S448" s="160">
        <f t="shared" si="50"/>
        <v>0</v>
      </c>
      <c r="T448" s="153" t="str">
        <f t="shared" si="51"/>
        <v/>
      </c>
      <c r="U448" s="153" t="str">
        <f t="shared" si="52"/>
        <v/>
      </c>
      <c r="V448" s="154">
        <f xml:space="preserve">  IF(T448&lt;&gt;"",IF(E448="",0,SUMIF(Calculs!$B$2:$B$19,T448,Calculs!$C$2:$C$19)*E448),0)</f>
        <v>0</v>
      </c>
      <c r="W448" s="160">
        <f t="shared" si="53"/>
        <v>0</v>
      </c>
      <c r="X448" s="154" t="str">
        <f t="shared" si="54"/>
        <v/>
      </c>
      <c r="Y448" s="154">
        <f xml:space="preserve"> IF(X448="", 0,IF(E448="",0, VLOOKUP(X448,Calculs!$B$25:$C$30,2,FALSE)*E448))</f>
        <v>0</v>
      </c>
      <c r="Z448" s="160">
        <f t="shared" si="55"/>
        <v>0</v>
      </c>
      <c r="AA448" s="154">
        <f xml:space="preserve">  IF(Z448="",0,Z448*Calculs!$C$32)</f>
        <v>0</v>
      </c>
      <c r="AC448" s="154">
        <f t="shared" si="56"/>
        <v>0</v>
      </c>
    </row>
    <row r="449" spans="1:29" s="153" customFormat="1" ht="12.75" customHeight="1" x14ac:dyDescent="0.2">
      <c r="A449" s="145" t="str">
        <f>IF('Peticions Aules'!A451="","",'Peticions Aules'!A451)</f>
        <v/>
      </c>
      <c r="B449" s="145" t="str">
        <f>IF('Peticions Aules'!B451="","",'Peticions Aules'!B451)</f>
        <v/>
      </c>
      <c r="C449" s="145" t="str">
        <f>IF('Peticions Aules'!C451="","",'Peticions Aules'!C451)</f>
        <v/>
      </c>
      <c r="D449" s="146" t="str">
        <f>IF('Peticions Aules'!D451="","",'Peticions Aules'!D451)</f>
        <v/>
      </c>
      <c r="E449" s="147" t="str">
        <f>IF('Peticions Aules'!E451="","",'Peticions Aules'!E451)</f>
        <v/>
      </c>
      <c r="F449" s="148" t="str">
        <f>IF('Peticions Aules'!F451="","",'Peticions Aules'!F451)</f>
        <v/>
      </c>
      <c r="G449" s="148" t="str">
        <f>IF('Peticions Aules'!G451="","",'Peticions Aules'!G451)</f>
        <v/>
      </c>
      <c r="H449" s="148" t="str">
        <f>IF('Peticions Aules'!H451="","",'Peticions Aules'!H451)</f>
        <v/>
      </c>
      <c r="I449" s="148" t="str">
        <f>IF('Peticions Aules'!I451="","",'Peticions Aules'!I451)</f>
        <v/>
      </c>
      <c r="J449" s="149" t="str">
        <f>IF('Peticions Aules'!J451="","",'Peticions Aules'!J451)</f>
        <v/>
      </c>
      <c r="K449" s="150" t="str">
        <f>IF('Peticions Aules'!K451="","",'Peticions Aules'!K451)</f>
        <v/>
      </c>
      <c r="L449" s="151" t="str">
        <f>IF('Peticions Aules'!L451="","",'Peticions Aules'!L451)</f>
        <v/>
      </c>
      <c r="M449" s="151" t="str">
        <f>IF('Peticions Aules'!M451="","",'Peticions Aules'!M451)</f>
        <v/>
      </c>
      <c r="N449" s="152" t="str">
        <f>IF('Peticions Aules'!N451="","",'Peticions Aules'!N451)</f>
        <v/>
      </c>
      <c r="O449" s="156" t="str">
        <f>IF('Peticions Aules'!O451="","",'Peticions Aules'!O451)</f>
        <v/>
      </c>
      <c r="Q449" s="160">
        <f t="shared" si="49"/>
        <v>0</v>
      </c>
      <c r="R449" s="154">
        <f xml:space="preserve"> IF(Q449="",0,Calculs!$C$35*Q449)</f>
        <v>0</v>
      </c>
      <c r="S449" s="160">
        <f t="shared" si="50"/>
        <v>0</v>
      </c>
      <c r="T449" s="153" t="str">
        <f t="shared" si="51"/>
        <v/>
      </c>
      <c r="U449" s="153" t="str">
        <f t="shared" si="52"/>
        <v/>
      </c>
      <c r="V449" s="154">
        <f xml:space="preserve">  IF(T449&lt;&gt;"",IF(E449="",0,SUMIF(Calculs!$B$2:$B$19,T449,Calculs!$C$2:$C$19)*E449),0)</f>
        <v>0</v>
      </c>
      <c r="W449" s="160">
        <f t="shared" si="53"/>
        <v>0</v>
      </c>
      <c r="X449" s="154" t="str">
        <f t="shared" si="54"/>
        <v/>
      </c>
      <c r="Y449" s="154">
        <f xml:space="preserve"> IF(X449="", 0,IF(E449="",0, VLOOKUP(X449,Calculs!$B$25:$C$30,2,FALSE)*E449))</f>
        <v>0</v>
      </c>
      <c r="Z449" s="160">
        <f t="shared" si="55"/>
        <v>0</v>
      </c>
      <c r="AA449" s="154">
        <f xml:space="preserve">  IF(Z449="",0,Z449*Calculs!$C$32)</f>
        <v>0</v>
      </c>
      <c r="AC449" s="154">
        <f t="shared" si="56"/>
        <v>0</v>
      </c>
    </row>
    <row r="450" spans="1:29" s="153" customFormat="1" ht="12.75" customHeight="1" x14ac:dyDescent="0.2">
      <c r="A450" s="145" t="str">
        <f>IF('Peticions Aules'!A452="","",'Peticions Aules'!A452)</f>
        <v/>
      </c>
      <c r="B450" s="145" t="str">
        <f>IF('Peticions Aules'!B452="","",'Peticions Aules'!B452)</f>
        <v/>
      </c>
      <c r="C450" s="145" t="str">
        <f>IF('Peticions Aules'!C452="","",'Peticions Aules'!C452)</f>
        <v/>
      </c>
      <c r="D450" s="146" t="str">
        <f>IF('Peticions Aules'!D452="","",'Peticions Aules'!D452)</f>
        <v/>
      </c>
      <c r="E450" s="147" t="str">
        <f>IF('Peticions Aules'!E452="","",'Peticions Aules'!E452)</f>
        <v/>
      </c>
      <c r="F450" s="148" t="str">
        <f>IF('Peticions Aules'!F452="","",'Peticions Aules'!F452)</f>
        <v/>
      </c>
      <c r="G450" s="148" t="str">
        <f>IF('Peticions Aules'!G452="","",'Peticions Aules'!G452)</f>
        <v/>
      </c>
      <c r="H450" s="148" t="str">
        <f>IF('Peticions Aules'!H452="","",'Peticions Aules'!H452)</f>
        <v/>
      </c>
      <c r="I450" s="148" t="str">
        <f>IF('Peticions Aules'!I452="","",'Peticions Aules'!I452)</f>
        <v/>
      </c>
      <c r="J450" s="149" t="str">
        <f>IF('Peticions Aules'!J452="","",'Peticions Aules'!J452)</f>
        <v/>
      </c>
      <c r="K450" s="150" t="str">
        <f>IF('Peticions Aules'!K452="","",'Peticions Aules'!K452)</f>
        <v/>
      </c>
      <c r="L450" s="151" t="str">
        <f>IF('Peticions Aules'!L452="","",'Peticions Aules'!L452)</f>
        <v/>
      </c>
      <c r="M450" s="151" t="str">
        <f>IF('Peticions Aules'!M452="","",'Peticions Aules'!M452)</f>
        <v/>
      </c>
      <c r="N450" s="152" t="str">
        <f>IF('Peticions Aules'!N452="","",'Peticions Aules'!N452)</f>
        <v/>
      </c>
      <c r="O450" s="156" t="str">
        <f>IF('Peticions Aules'!O452="","",'Peticions Aules'!O452)</f>
        <v/>
      </c>
      <c r="Q450" s="160">
        <f t="shared" si="49"/>
        <v>0</v>
      </c>
      <c r="R450" s="154">
        <f xml:space="preserve"> IF(Q450="",0,Calculs!$C$35*Q450)</f>
        <v>0</v>
      </c>
      <c r="S450" s="160">
        <f t="shared" si="50"/>
        <v>0</v>
      </c>
      <c r="T450" s="153" t="str">
        <f t="shared" si="51"/>
        <v/>
      </c>
      <c r="U450" s="153" t="str">
        <f t="shared" si="52"/>
        <v/>
      </c>
      <c r="V450" s="154">
        <f xml:space="preserve">  IF(T450&lt;&gt;"",IF(E450="",0,SUMIF(Calculs!$B$2:$B$19,T450,Calculs!$C$2:$C$19)*E450),0)</f>
        <v>0</v>
      </c>
      <c r="W450" s="160">
        <f t="shared" si="53"/>
        <v>0</v>
      </c>
      <c r="X450" s="154" t="str">
        <f t="shared" si="54"/>
        <v/>
      </c>
      <c r="Y450" s="154">
        <f xml:space="preserve"> IF(X450="", 0,IF(E450="",0, VLOOKUP(X450,Calculs!$B$25:$C$30,2,FALSE)*E450))</f>
        <v>0</v>
      </c>
      <c r="Z450" s="160">
        <f t="shared" si="55"/>
        <v>0</v>
      </c>
      <c r="AA450" s="154">
        <f xml:space="preserve">  IF(Z450="",0,Z450*Calculs!$C$32)</f>
        <v>0</v>
      </c>
      <c r="AC450" s="154">
        <f t="shared" si="56"/>
        <v>0</v>
      </c>
    </row>
    <row r="451" spans="1:29" s="153" customFormat="1" ht="12.75" customHeight="1" x14ac:dyDescent="0.2">
      <c r="A451" s="145" t="str">
        <f>IF('Peticions Aules'!A453="","",'Peticions Aules'!A453)</f>
        <v/>
      </c>
      <c r="B451" s="145" t="str">
        <f>IF('Peticions Aules'!B453="","",'Peticions Aules'!B453)</f>
        <v/>
      </c>
      <c r="C451" s="145" t="str">
        <f>IF('Peticions Aules'!C453="","",'Peticions Aules'!C453)</f>
        <v/>
      </c>
      <c r="D451" s="146" t="str">
        <f>IF('Peticions Aules'!D453="","",'Peticions Aules'!D453)</f>
        <v/>
      </c>
      <c r="E451" s="147" t="str">
        <f>IF('Peticions Aules'!E453="","",'Peticions Aules'!E453)</f>
        <v/>
      </c>
      <c r="F451" s="148" t="str">
        <f>IF('Peticions Aules'!F453="","",'Peticions Aules'!F453)</f>
        <v/>
      </c>
      <c r="G451" s="148" t="str">
        <f>IF('Peticions Aules'!G453="","",'Peticions Aules'!G453)</f>
        <v/>
      </c>
      <c r="H451" s="148" t="str">
        <f>IF('Peticions Aules'!H453="","",'Peticions Aules'!H453)</f>
        <v/>
      </c>
      <c r="I451" s="148" t="str">
        <f>IF('Peticions Aules'!I453="","",'Peticions Aules'!I453)</f>
        <v/>
      </c>
      <c r="J451" s="149" t="str">
        <f>IF('Peticions Aules'!J453="","",'Peticions Aules'!J453)</f>
        <v/>
      </c>
      <c r="K451" s="150" t="str">
        <f>IF('Peticions Aules'!K453="","",'Peticions Aules'!K453)</f>
        <v/>
      </c>
      <c r="L451" s="151" t="str">
        <f>IF('Peticions Aules'!L453="","",'Peticions Aules'!L453)</f>
        <v/>
      </c>
      <c r="M451" s="151" t="str">
        <f>IF('Peticions Aules'!M453="","",'Peticions Aules'!M453)</f>
        <v/>
      </c>
      <c r="N451" s="152" t="str">
        <f>IF('Peticions Aules'!N453="","",'Peticions Aules'!N453)</f>
        <v/>
      </c>
      <c r="O451" s="156" t="str">
        <f>IF('Peticions Aules'!O453="","",'Peticions Aules'!O453)</f>
        <v/>
      </c>
      <c r="Q451" s="160">
        <f t="shared" si="49"/>
        <v>0</v>
      </c>
      <c r="R451" s="154">
        <f xml:space="preserve"> IF(Q451="",0,Calculs!$C$35*Q451)</f>
        <v>0</v>
      </c>
      <c r="S451" s="160">
        <f t="shared" si="50"/>
        <v>0</v>
      </c>
      <c r="T451" s="153" t="str">
        <f t="shared" si="51"/>
        <v/>
      </c>
      <c r="U451" s="153" t="str">
        <f t="shared" si="52"/>
        <v/>
      </c>
      <c r="V451" s="154">
        <f xml:space="preserve">  IF(T451&lt;&gt;"",IF(E451="",0,SUMIF(Calculs!$B$2:$B$19,T451,Calculs!$C$2:$C$19)*E451),0)</f>
        <v>0</v>
      </c>
      <c r="W451" s="160">
        <f t="shared" si="53"/>
        <v>0</v>
      </c>
      <c r="X451" s="154" t="str">
        <f t="shared" si="54"/>
        <v/>
      </c>
      <c r="Y451" s="154">
        <f xml:space="preserve"> IF(X451="", 0,IF(E451="",0, VLOOKUP(X451,Calculs!$B$25:$C$30,2,FALSE)*E451))</f>
        <v>0</v>
      </c>
      <c r="Z451" s="160">
        <f t="shared" si="55"/>
        <v>0</v>
      </c>
      <c r="AA451" s="154">
        <f xml:space="preserve">  IF(Z451="",0,Z451*Calculs!$C$32)</f>
        <v>0</v>
      </c>
      <c r="AC451" s="154">
        <f t="shared" si="56"/>
        <v>0</v>
      </c>
    </row>
    <row r="452" spans="1:29" s="153" customFormat="1" ht="12.75" customHeight="1" x14ac:dyDescent="0.2">
      <c r="A452" s="145" t="str">
        <f>IF('Peticions Aules'!A454="","",'Peticions Aules'!A454)</f>
        <v/>
      </c>
      <c r="B452" s="145" t="str">
        <f>IF('Peticions Aules'!B454="","",'Peticions Aules'!B454)</f>
        <v/>
      </c>
      <c r="C452" s="145" t="str">
        <f>IF('Peticions Aules'!C454="","",'Peticions Aules'!C454)</f>
        <v/>
      </c>
      <c r="D452" s="146" t="str">
        <f>IF('Peticions Aules'!D454="","",'Peticions Aules'!D454)</f>
        <v/>
      </c>
      <c r="E452" s="147" t="str">
        <f>IF('Peticions Aules'!E454="","",'Peticions Aules'!E454)</f>
        <v/>
      </c>
      <c r="F452" s="148" t="str">
        <f>IF('Peticions Aules'!F454="","",'Peticions Aules'!F454)</f>
        <v/>
      </c>
      <c r="G452" s="148" t="str">
        <f>IF('Peticions Aules'!G454="","",'Peticions Aules'!G454)</f>
        <v/>
      </c>
      <c r="H452" s="148" t="str">
        <f>IF('Peticions Aules'!H454="","",'Peticions Aules'!H454)</f>
        <v/>
      </c>
      <c r="I452" s="148" t="str">
        <f>IF('Peticions Aules'!I454="","",'Peticions Aules'!I454)</f>
        <v/>
      </c>
      <c r="J452" s="149" t="str">
        <f>IF('Peticions Aules'!J454="","",'Peticions Aules'!J454)</f>
        <v/>
      </c>
      <c r="K452" s="150" t="str">
        <f>IF('Peticions Aules'!K454="","",'Peticions Aules'!K454)</f>
        <v/>
      </c>
      <c r="L452" s="151" t="str">
        <f>IF('Peticions Aules'!L454="","",'Peticions Aules'!L454)</f>
        <v/>
      </c>
      <c r="M452" s="151" t="str">
        <f>IF('Peticions Aules'!M454="","",'Peticions Aules'!M454)</f>
        <v/>
      </c>
      <c r="N452" s="152" t="str">
        <f>IF('Peticions Aules'!N454="","",'Peticions Aules'!N454)</f>
        <v/>
      </c>
      <c r="O452" s="156" t="str">
        <f>IF('Peticions Aules'!O454="","",'Peticions Aules'!O454)</f>
        <v/>
      </c>
      <c r="Q452" s="160">
        <f t="shared" si="49"/>
        <v>0</v>
      </c>
      <c r="R452" s="154">
        <f xml:space="preserve"> IF(Q452="",0,Calculs!$C$35*Q452)</f>
        <v>0</v>
      </c>
      <c r="S452" s="160">
        <f t="shared" si="50"/>
        <v>0</v>
      </c>
      <c r="T452" s="153" t="str">
        <f t="shared" si="51"/>
        <v/>
      </c>
      <c r="U452" s="153" t="str">
        <f t="shared" si="52"/>
        <v/>
      </c>
      <c r="V452" s="154">
        <f xml:space="preserve">  IF(T452&lt;&gt;"",IF(E452="",0,SUMIF(Calculs!$B$2:$B$19,T452,Calculs!$C$2:$C$19)*E452),0)</f>
        <v>0</v>
      </c>
      <c r="W452" s="160">
        <f t="shared" si="53"/>
        <v>0</v>
      </c>
      <c r="X452" s="154" t="str">
        <f t="shared" si="54"/>
        <v/>
      </c>
      <c r="Y452" s="154">
        <f xml:space="preserve"> IF(X452="", 0,IF(E452="",0, VLOOKUP(X452,Calculs!$B$25:$C$30,2,FALSE)*E452))</f>
        <v>0</v>
      </c>
      <c r="Z452" s="160">
        <f t="shared" si="55"/>
        <v>0</v>
      </c>
      <c r="AA452" s="154">
        <f xml:space="preserve">  IF(Z452="",0,Z452*Calculs!$C$32)</f>
        <v>0</v>
      </c>
      <c r="AC452" s="154">
        <f t="shared" si="56"/>
        <v>0</v>
      </c>
    </row>
    <row r="453" spans="1:29" s="153" customFormat="1" ht="12.75" customHeight="1" x14ac:dyDescent="0.2">
      <c r="A453" s="145" t="str">
        <f>IF('Peticions Aules'!A455="","",'Peticions Aules'!A455)</f>
        <v/>
      </c>
      <c r="B453" s="145" t="str">
        <f>IF('Peticions Aules'!B455="","",'Peticions Aules'!B455)</f>
        <v/>
      </c>
      <c r="C453" s="145" t="str">
        <f>IF('Peticions Aules'!C455="","",'Peticions Aules'!C455)</f>
        <v/>
      </c>
      <c r="D453" s="146" t="str">
        <f>IF('Peticions Aules'!D455="","",'Peticions Aules'!D455)</f>
        <v/>
      </c>
      <c r="E453" s="147" t="str">
        <f>IF('Peticions Aules'!E455="","",'Peticions Aules'!E455)</f>
        <v/>
      </c>
      <c r="F453" s="148" t="str">
        <f>IF('Peticions Aules'!F455="","",'Peticions Aules'!F455)</f>
        <v/>
      </c>
      <c r="G453" s="148" t="str">
        <f>IF('Peticions Aules'!G455="","",'Peticions Aules'!G455)</f>
        <v/>
      </c>
      <c r="H453" s="148" t="str">
        <f>IF('Peticions Aules'!H455="","",'Peticions Aules'!H455)</f>
        <v/>
      </c>
      <c r="I453" s="148" t="str">
        <f>IF('Peticions Aules'!I455="","",'Peticions Aules'!I455)</f>
        <v/>
      </c>
      <c r="J453" s="149" t="str">
        <f>IF('Peticions Aules'!J455="","",'Peticions Aules'!J455)</f>
        <v/>
      </c>
      <c r="K453" s="150" t="str">
        <f>IF('Peticions Aules'!K455="","",'Peticions Aules'!K455)</f>
        <v/>
      </c>
      <c r="L453" s="151" t="str">
        <f>IF('Peticions Aules'!L455="","",'Peticions Aules'!L455)</f>
        <v/>
      </c>
      <c r="M453" s="151" t="str">
        <f>IF('Peticions Aules'!M455="","",'Peticions Aules'!M455)</f>
        <v/>
      </c>
      <c r="N453" s="152" t="str">
        <f>IF('Peticions Aules'!N455="","",'Peticions Aules'!N455)</f>
        <v/>
      </c>
      <c r="O453" s="156" t="str">
        <f>IF('Peticions Aules'!O455="","",'Peticions Aules'!O455)</f>
        <v/>
      </c>
      <c r="Q453" s="160">
        <f t="shared" si="49"/>
        <v>0</v>
      </c>
      <c r="R453" s="154">
        <f xml:space="preserve"> IF(Q453="",0,Calculs!$C$35*Q453)</f>
        <v>0</v>
      </c>
      <c r="S453" s="160">
        <f t="shared" si="50"/>
        <v>0</v>
      </c>
      <c r="T453" s="153" t="str">
        <f t="shared" si="51"/>
        <v/>
      </c>
      <c r="U453" s="153" t="str">
        <f t="shared" si="52"/>
        <v/>
      </c>
      <c r="V453" s="154">
        <f xml:space="preserve">  IF(T453&lt;&gt;"",IF(E453="",0,SUMIF(Calculs!$B$2:$B$19,T453,Calculs!$C$2:$C$19)*E453),0)</f>
        <v>0</v>
      </c>
      <c r="W453" s="160">
        <f t="shared" si="53"/>
        <v>0</v>
      </c>
      <c r="X453" s="154" t="str">
        <f t="shared" si="54"/>
        <v/>
      </c>
      <c r="Y453" s="154">
        <f xml:space="preserve"> IF(X453="", 0,IF(E453="",0, VLOOKUP(X453,Calculs!$B$25:$C$30,2,FALSE)*E453))</f>
        <v>0</v>
      </c>
      <c r="Z453" s="160">
        <f t="shared" si="55"/>
        <v>0</v>
      </c>
      <c r="AA453" s="154">
        <f xml:space="preserve">  IF(Z453="",0,Z453*Calculs!$C$32)</f>
        <v>0</v>
      </c>
      <c r="AC453" s="154">
        <f t="shared" si="56"/>
        <v>0</v>
      </c>
    </row>
    <row r="454" spans="1:29" s="153" customFormat="1" ht="12.75" customHeight="1" x14ac:dyDescent="0.2">
      <c r="A454" s="145" t="str">
        <f>IF('Peticions Aules'!A456="","",'Peticions Aules'!A456)</f>
        <v/>
      </c>
      <c r="B454" s="145" t="str">
        <f>IF('Peticions Aules'!B456="","",'Peticions Aules'!B456)</f>
        <v/>
      </c>
      <c r="C454" s="145" t="str">
        <f>IF('Peticions Aules'!C456="","",'Peticions Aules'!C456)</f>
        <v/>
      </c>
      <c r="D454" s="146" t="str">
        <f>IF('Peticions Aules'!D456="","",'Peticions Aules'!D456)</f>
        <v/>
      </c>
      <c r="E454" s="147" t="str">
        <f>IF('Peticions Aules'!E456="","",'Peticions Aules'!E456)</f>
        <v/>
      </c>
      <c r="F454" s="148" t="str">
        <f>IF('Peticions Aules'!F456="","",'Peticions Aules'!F456)</f>
        <v/>
      </c>
      <c r="G454" s="148" t="str">
        <f>IF('Peticions Aules'!G456="","",'Peticions Aules'!G456)</f>
        <v/>
      </c>
      <c r="H454" s="148" t="str">
        <f>IF('Peticions Aules'!H456="","",'Peticions Aules'!H456)</f>
        <v/>
      </c>
      <c r="I454" s="148" t="str">
        <f>IF('Peticions Aules'!I456="","",'Peticions Aules'!I456)</f>
        <v/>
      </c>
      <c r="J454" s="149" t="str">
        <f>IF('Peticions Aules'!J456="","",'Peticions Aules'!J456)</f>
        <v/>
      </c>
      <c r="K454" s="150" t="str">
        <f>IF('Peticions Aules'!K456="","",'Peticions Aules'!K456)</f>
        <v/>
      </c>
      <c r="L454" s="151" t="str">
        <f>IF('Peticions Aules'!L456="","",'Peticions Aules'!L456)</f>
        <v/>
      </c>
      <c r="M454" s="151" t="str">
        <f>IF('Peticions Aules'!M456="","",'Peticions Aules'!M456)</f>
        <v/>
      </c>
      <c r="N454" s="152" t="str">
        <f>IF('Peticions Aules'!N456="","",'Peticions Aules'!N456)</f>
        <v/>
      </c>
      <c r="O454" s="156" t="str">
        <f>IF('Peticions Aules'!O456="","",'Peticions Aules'!O456)</f>
        <v/>
      </c>
      <c r="Q454" s="160">
        <f t="shared" si="49"/>
        <v>0</v>
      </c>
      <c r="R454" s="154">
        <f xml:space="preserve"> IF(Q454="",0,Calculs!$C$35*Q454)</f>
        <v>0</v>
      </c>
      <c r="S454" s="160">
        <f t="shared" si="50"/>
        <v>0</v>
      </c>
      <c r="T454" s="153" t="str">
        <f t="shared" si="51"/>
        <v/>
      </c>
      <c r="U454" s="153" t="str">
        <f t="shared" si="52"/>
        <v/>
      </c>
      <c r="V454" s="154">
        <f xml:space="preserve">  IF(T454&lt;&gt;"",IF(E454="",0,SUMIF(Calculs!$B$2:$B$19,T454,Calculs!$C$2:$C$19)*E454),0)</f>
        <v>0</v>
      </c>
      <c r="W454" s="160">
        <f t="shared" si="53"/>
        <v>0</v>
      </c>
      <c r="X454" s="154" t="str">
        <f t="shared" si="54"/>
        <v/>
      </c>
      <c r="Y454" s="154">
        <f xml:space="preserve"> IF(X454="", 0,IF(E454="",0, VLOOKUP(X454,Calculs!$B$25:$C$30,2,FALSE)*E454))</f>
        <v>0</v>
      </c>
      <c r="Z454" s="160">
        <f t="shared" si="55"/>
        <v>0</v>
      </c>
      <c r="AA454" s="154">
        <f xml:space="preserve">  IF(Z454="",0,Z454*Calculs!$C$32)</f>
        <v>0</v>
      </c>
      <c r="AC454" s="154">
        <f t="shared" si="56"/>
        <v>0</v>
      </c>
    </row>
    <row r="455" spans="1:29" s="153" customFormat="1" ht="12.75" customHeight="1" x14ac:dyDescent="0.2">
      <c r="A455" s="145" t="str">
        <f>IF('Peticions Aules'!A457="","",'Peticions Aules'!A457)</f>
        <v/>
      </c>
      <c r="B455" s="145" t="str">
        <f>IF('Peticions Aules'!B457="","",'Peticions Aules'!B457)</f>
        <v/>
      </c>
      <c r="C455" s="145" t="str">
        <f>IF('Peticions Aules'!C457="","",'Peticions Aules'!C457)</f>
        <v/>
      </c>
      <c r="D455" s="146" t="str">
        <f>IF('Peticions Aules'!D457="","",'Peticions Aules'!D457)</f>
        <v/>
      </c>
      <c r="E455" s="147" t="str">
        <f>IF('Peticions Aules'!E457="","",'Peticions Aules'!E457)</f>
        <v/>
      </c>
      <c r="F455" s="148" t="str">
        <f>IF('Peticions Aules'!F457="","",'Peticions Aules'!F457)</f>
        <v/>
      </c>
      <c r="G455" s="148" t="str">
        <f>IF('Peticions Aules'!G457="","",'Peticions Aules'!G457)</f>
        <v/>
      </c>
      <c r="H455" s="148" t="str">
        <f>IF('Peticions Aules'!H457="","",'Peticions Aules'!H457)</f>
        <v/>
      </c>
      <c r="I455" s="148" t="str">
        <f>IF('Peticions Aules'!I457="","",'Peticions Aules'!I457)</f>
        <v/>
      </c>
      <c r="J455" s="149" t="str">
        <f>IF('Peticions Aules'!J457="","",'Peticions Aules'!J457)</f>
        <v/>
      </c>
      <c r="K455" s="150" t="str">
        <f>IF('Peticions Aules'!K457="","",'Peticions Aules'!K457)</f>
        <v/>
      </c>
      <c r="L455" s="151" t="str">
        <f>IF('Peticions Aules'!L457="","",'Peticions Aules'!L457)</f>
        <v/>
      </c>
      <c r="M455" s="151" t="str">
        <f>IF('Peticions Aules'!M457="","",'Peticions Aules'!M457)</f>
        <v/>
      </c>
      <c r="N455" s="152" t="str">
        <f>IF('Peticions Aules'!N457="","",'Peticions Aules'!N457)</f>
        <v/>
      </c>
      <c r="O455" s="156" t="str">
        <f>IF('Peticions Aules'!O457="","",'Peticions Aules'!O457)</f>
        <v/>
      </c>
      <c r="Q455" s="160">
        <f t="shared" si="49"/>
        <v>0</v>
      </c>
      <c r="R455" s="154">
        <f xml:space="preserve"> IF(Q455="",0,Calculs!$C$35*Q455)</f>
        <v>0</v>
      </c>
      <c r="S455" s="160">
        <f t="shared" si="50"/>
        <v>0</v>
      </c>
      <c r="T455" s="153" t="str">
        <f t="shared" si="51"/>
        <v/>
      </c>
      <c r="U455" s="153" t="str">
        <f t="shared" si="52"/>
        <v/>
      </c>
      <c r="V455" s="154">
        <f xml:space="preserve">  IF(T455&lt;&gt;"",IF(E455="",0,SUMIF(Calculs!$B$2:$B$19,T455,Calculs!$C$2:$C$19)*E455),0)</f>
        <v>0</v>
      </c>
      <c r="W455" s="160">
        <f t="shared" si="53"/>
        <v>0</v>
      </c>
      <c r="X455" s="154" t="str">
        <f t="shared" si="54"/>
        <v/>
      </c>
      <c r="Y455" s="154">
        <f xml:space="preserve"> IF(X455="", 0,IF(E455="",0, VLOOKUP(X455,Calculs!$B$25:$C$30,2,FALSE)*E455))</f>
        <v>0</v>
      </c>
      <c r="Z455" s="160">
        <f t="shared" si="55"/>
        <v>0</v>
      </c>
      <c r="AA455" s="154">
        <f xml:space="preserve">  IF(Z455="",0,Z455*Calculs!$C$32)</f>
        <v>0</v>
      </c>
      <c r="AC455" s="154">
        <f t="shared" si="56"/>
        <v>0</v>
      </c>
    </row>
    <row r="456" spans="1:29" s="153" customFormat="1" ht="12.75" customHeight="1" x14ac:dyDescent="0.2">
      <c r="A456" s="145" t="str">
        <f>IF('Peticions Aules'!A458="","",'Peticions Aules'!A458)</f>
        <v/>
      </c>
      <c r="B456" s="145" t="str">
        <f>IF('Peticions Aules'!B458="","",'Peticions Aules'!B458)</f>
        <v/>
      </c>
      <c r="C456" s="145" t="str">
        <f>IF('Peticions Aules'!C458="","",'Peticions Aules'!C458)</f>
        <v/>
      </c>
      <c r="D456" s="146" t="str">
        <f>IF('Peticions Aules'!D458="","",'Peticions Aules'!D458)</f>
        <v/>
      </c>
      <c r="E456" s="147" t="str">
        <f>IF('Peticions Aules'!E458="","",'Peticions Aules'!E458)</f>
        <v/>
      </c>
      <c r="F456" s="148" t="str">
        <f>IF('Peticions Aules'!F458="","",'Peticions Aules'!F458)</f>
        <v/>
      </c>
      <c r="G456" s="148" t="str">
        <f>IF('Peticions Aules'!G458="","",'Peticions Aules'!G458)</f>
        <v/>
      </c>
      <c r="H456" s="148" t="str">
        <f>IF('Peticions Aules'!H458="","",'Peticions Aules'!H458)</f>
        <v/>
      </c>
      <c r="I456" s="148" t="str">
        <f>IF('Peticions Aules'!I458="","",'Peticions Aules'!I458)</f>
        <v/>
      </c>
      <c r="J456" s="149" t="str">
        <f>IF('Peticions Aules'!J458="","",'Peticions Aules'!J458)</f>
        <v/>
      </c>
      <c r="K456" s="150" t="str">
        <f>IF('Peticions Aules'!K458="","",'Peticions Aules'!K458)</f>
        <v/>
      </c>
      <c r="L456" s="151" t="str">
        <f>IF('Peticions Aules'!L458="","",'Peticions Aules'!L458)</f>
        <v/>
      </c>
      <c r="M456" s="151" t="str">
        <f>IF('Peticions Aules'!M458="","",'Peticions Aules'!M458)</f>
        <v/>
      </c>
      <c r="N456" s="152" t="str">
        <f>IF('Peticions Aules'!N458="","",'Peticions Aules'!N458)</f>
        <v/>
      </c>
      <c r="O456" s="156" t="str">
        <f>IF('Peticions Aules'!O458="","",'Peticions Aules'!O458)</f>
        <v/>
      </c>
      <c r="Q456" s="160">
        <f t="shared" si="49"/>
        <v>0</v>
      </c>
      <c r="R456" s="154">
        <f xml:space="preserve"> IF(Q456="",0,Calculs!$C$35*Q456)</f>
        <v>0</v>
      </c>
      <c r="S456" s="160">
        <f t="shared" si="50"/>
        <v>0</v>
      </c>
      <c r="T456" s="153" t="str">
        <f t="shared" si="51"/>
        <v/>
      </c>
      <c r="U456" s="153" t="str">
        <f t="shared" si="52"/>
        <v/>
      </c>
      <c r="V456" s="154">
        <f xml:space="preserve">  IF(T456&lt;&gt;"",IF(E456="",0,SUMIF(Calculs!$B$2:$B$19,T456,Calculs!$C$2:$C$19)*E456),0)</f>
        <v>0</v>
      </c>
      <c r="W456" s="160">
        <f t="shared" si="53"/>
        <v>0</v>
      </c>
      <c r="X456" s="154" t="str">
        <f t="shared" si="54"/>
        <v/>
      </c>
      <c r="Y456" s="154">
        <f xml:space="preserve"> IF(X456="", 0,IF(E456="",0, VLOOKUP(X456,Calculs!$B$25:$C$30,2,FALSE)*E456))</f>
        <v>0</v>
      </c>
      <c r="Z456" s="160">
        <f t="shared" si="55"/>
        <v>0</v>
      </c>
      <c r="AA456" s="154">
        <f xml:space="preserve">  IF(Z456="",0,Z456*Calculs!$C$32)</f>
        <v>0</v>
      </c>
      <c r="AC456" s="154">
        <f t="shared" si="56"/>
        <v>0</v>
      </c>
    </row>
    <row r="457" spans="1:29" s="153" customFormat="1" ht="12.75" customHeight="1" x14ac:dyDescent="0.2">
      <c r="A457" s="145" t="str">
        <f>IF('Peticions Aules'!A459="","",'Peticions Aules'!A459)</f>
        <v/>
      </c>
      <c r="B457" s="145" t="str">
        <f>IF('Peticions Aules'!B459="","",'Peticions Aules'!B459)</f>
        <v/>
      </c>
      <c r="C457" s="145" t="str">
        <f>IF('Peticions Aules'!C459="","",'Peticions Aules'!C459)</f>
        <v/>
      </c>
      <c r="D457" s="146" t="str">
        <f>IF('Peticions Aules'!D459="","",'Peticions Aules'!D459)</f>
        <v/>
      </c>
      <c r="E457" s="147" t="str">
        <f>IF('Peticions Aules'!E459="","",'Peticions Aules'!E459)</f>
        <v/>
      </c>
      <c r="F457" s="148" t="str">
        <f>IF('Peticions Aules'!F459="","",'Peticions Aules'!F459)</f>
        <v/>
      </c>
      <c r="G457" s="148" t="str">
        <f>IF('Peticions Aules'!G459="","",'Peticions Aules'!G459)</f>
        <v/>
      </c>
      <c r="H457" s="148" t="str">
        <f>IF('Peticions Aules'!H459="","",'Peticions Aules'!H459)</f>
        <v/>
      </c>
      <c r="I457" s="148" t="str">
        <f>IF('Peticions Aules'!I459="","",'Peticions Aules'!I459)</f>
        <v/>
      </c>
      <c r="J457" s="149" t="str">
        <f>IF('Peticions Aules'!J459="","",'Peticions Aules'!J459)</f>
        <v/>
      </c>
      <c r="K457" s="150" t="str">
        <f>IF('Peticions Aules'!K459="","",'Peticions Aules'!K459)</f>
        <v/>
      </c>
      <c r="L457" s="151" t="str">
        <f>IF('Peticions Aules'!L459="","",'Peticions Aules'!L459)</f>
        <v/>
      </c>
      <c r="M457" s="151" t="str">
        <f>IF('Peticions Aules'!M459="","",'Peticions Aules'!M459)</f>
        <v/>
      </c>
      <c r="N457" s="152" t="str">
        <f>IF('Peticions Aules'!N459="","",'Peticions Aules'!N459)</f>
        <v/>
      </c>
      <c r="O457" s="156" t="str">
        <f>IF('Peticions Aules'!O459="","",'Peticions Aules'!O459)</f>
        <v/>
      </c>
      <c r="Q457" s="160">
        <f t="shared" si="49"/>
        <v>0</v>
      </c>
      <c r="R457" s="154">
        <f xml:space="preserve"> IF(Q457="",0,Calculs!$C$35*Q457)</f>
        <v>0</v>
      </c>
      <c r="S457" s="160">
        <f t="shared" si="50"/>
        <v>0</v>
      </c>
      <c r="T457" s="153" t="str">
        <f t="shared" si="51"/>
        <v/>
      </c>
      <c r="U457" s="153" t="str">
        <f t="shared" si="52"/>
        <v/>
      </c>
      <c r="V457" s="154">
        <f xml:space="preserve">  IF(T457&lt;&gt;"",IF(E457="",0,SUMIF(Calculs!$B$2:$B$19,T457,Calculs!$C$2:$C$19)*E457),0)</f>
        <v>0</v>
      </c>
      <c r="W457" s="160">
        <f t="shared" si="53"/>
        <v>0</v>
      </c>
      <c r="X457" s="154" t="str">
        <f t="shared" si="54"/>
        <v/>
      </c>
      <c r="Y457" s="154">
        <f xml:space="preserve"> IF(X457="", 0,IF(E457="",0, VLOOKUP(X457,Calculs!$B$25:$C$30,2,FALSE)*E457))</f>
        <v>0</v>
      </c>
      <c r="Z457" s="160">
        <f t="shared" si="55"/>
        <v>0</v>
      </c>
      <c r="AA457" s="154">
        <f xml:space="preserve">  IF(Z457="",0,Z457*Calculs!$C$32)</f>
        <v>0</v>
      </c>
      <c r="AC457" s="154">
        <f t="shared" si="56"/>
        <v>0</v>
      </c>
    </row>
    <row r="458" spans="1:29" s="153" customFormat="1" ht="12.75" customHeight="1" x14ac:dyDescent="0.2">
      <c r="A458" s="145" t="str">
        <f>IF('Peticions Aules'!A460="","",'Peticions Aules'!A460)</f>
        <v/>
      </c>
      <c r="B458" s="145" t="str">
        <f>IF('Peticions Aules'!B460="","",'Peticions Aules'!B460)</f>
        <v/>
      </c>
      <c r="C458" s="145" t="str">
        <f>IF('Peticions Aules'!C460="","",'Peticions Aules'!C460)</f>
        <v/>
      </c>
      <c r="D458" s="146" t="str">
        <f>IF('Peticions Aules'!D460="","",'Peticions Aules'!D460)</f>
        <v/>
      </c>
      <c r="E458" s="147" t="str">
        <f>IF('Peticions Aules'!E460="","",'Peticions Aules'!E460)</f>
        <v/>
      </c>
      <c r="F458" s="148" t="str">
        <f>IF('Peticions Aules'!F460="","",'Peticions Aules'!F460)</f>
        <v/>
      </c>
      <c r="G458" s="148" t="str">
        <f>IF('Peticions Aules'!G460="","",'Peticions Aules'!G460)</f>
        <v/>
      </c>
      <c r="H458" s="148" t="str">
        <f>IF('Peticions Aules'!H460="","",'Peticions Aules'!H460)</f>
        <v/>
      </c>
      <c r="I458" s="148" t="str">
        <f>IF('Peticions Aules'!I460="","",'Peticions Aules'!I460)</f>
        <v/>
      </c>
      <c r="J458" s="149" t="str">
        <f>IF('Peticions Aules'!J460="","",'Peticions Aules'!J460)</f>
        <v/>
      </c>
      <c r="K458" s="150" t="str">
        <f>IF('Peticions Aules'!K460="","",'Peticions Aules'!K460)</f>
        <v/>
      </c>
      <c r="L458" s="151" t="str">
        <f>IF('Peticions Aules'!L460="","",'Peticions Aules'!L460)</f>
        <v/>
      </c>
      <c r="M458" s="151" t="str">
        <f>IF('Peticions Aules'!M460="","",'Peticions Aules'!M460)</f>
        <v/>
      </c>
      <c r="N458" s="152" t="str">
        <f>IF('Peticions Aules'!N460="","",'Peticions Aules'!N460)</f>
        <v/>
      </c>
      <c r="O458" s="156" t="str">
        <f>IF('Peticions Aules'!O460="","",'Peticions Aules'!O460)</f>
        <v/>
      </c>
      <c r="Q458" s="160">
        <f t="shared" si="49"/>
        <v>0</v>
      </c>
      <c r="R458" s="154">
        <f xml:space="preserve"> IF(Q458="",0,Calculs!$C$35*Q458)</f>
        <v>0</v>
      </c>
      <c r="S458" s="160">
        <f t="shared" si="50"/>
        <v>0</v>
      </c>
      <c r="T458" s="153" t="str">
        <f t="shared" si="51"/>
        <v/>
      </c>
      <c r="U458" s="153" t="str">
        <f t="shared" si="52"/>
        <v/>
      </c>
      <c r="V458" s="154">
        <f xml:space="preserve">  IF(T458&lt;&gt;"",IF(E458="",0,SUMIF(Calculs!$B$2:$B$19,T458,Calculs!$C$2:$C$19)*E458),0)</f>
        <v>0</v>
      </c>
      <c r="W458" s="160">
        <f t="shared" si="53"/>
        <v>0</v>
      </c>
      <c r="X458" s="154" t="str">
        <f t="shared" si="54"/>
        <v/>
      </c>
      <c r="Y458" s="154">
        <f xml:space="preserve"> IF(X458="", 0,IF(E458="",0, VLOOKUP(X458,Calculs!$B$25:$C$30,2,FALSE)*E458))</f>
        <v>0</v>
      </c>
      <c r="Z458" s="160">
        <f t="shared" si="55"/>
        <v>0</v>
      </c>
      <c r="AA458" s="154">
        <f xml:space="preserve">  IF(Z458="",0,Z458*Calculs!$C$32)</f>
        <v>0</v>
      </c>
      <c r="AC458" s="154">
        <f t="shared" si="56"/>
        <v>0</v>
      </c>
    </row>
    <row r="459" spans="1:29" s="153" customFormat="1" ht="12.75" customHeight="1" x14ac:dyDescent="0.2">
      <c r="A459" s="145" t="str">
        <f>IF('Peticions Aules'!A461="","",'Peticions Aules'!A461)</f>
        <v/>
      </c>
      <c r="B459" s="145" t="str">
        <f>IF('Peticions Aules'!B461="","",'Peticions Aules'!B461)</f>
        <v/>
      </c>
      <c r="C459" s="145" t="str">
        <f>IF('Peticions Aules'!C461="","",'Peticions Aules'!C461)</f>
        <v/>
      </c>
      <c r="D459" s="146" t="str">
        <f>IF('Peticions Aules'!D461="","",'Peticions Aules'!D461)</f>
        <v/>
      </c>
      <c r="E459" s="147" t="str">
        <f>IF('Peticions Aules'!E461="","",'Peticions Aules'!E461)</f>
        <v/>
      </c>
      <c r="F459" s="148" t="str">
        <f>IF('Peticions Aules'!F461="","",'Peticions Aules'!F461)</f>
        <v/>
      </c>
      <c r="G459" s="148" t="str">
        <f>IF('Peticions Aules'!G461="","",'Peticions Aules'!G461)</f>
        <v/>
      </c>
      <c r="H459" s="148" t="str">
        <f>IF('Peticions Aules'!H461="","",'Peticions Aules'!H461)</f>
        <v/>
      </c>
      <c r="I459" s="148" t="str">
        <f>IF('Peticions Aules'!I461="","",'Peticions Aules'!I461)</f>
        <v/>
      </c>
      <c r="J459" s="149" t="str">
        <f>IF('Peticions Aules'!J461="","",'Peticions Aules'!J461)</f>
        <v/>
      </c>
      <c r="K459" s="150" t="str">
        <f>IF('Peticions Aules'!K461="","",'Peticions Aules'!K461)</f>
        <v/>
      </c>
      <c r="L459" s="151" t="str">
        <f>IF('Peticions Aules'!L461="","",'Peticions Aules'!L461)</f>
        <v/>
      </c>
      <c r="M459" s="151" t="str">
        <f>IF('Peticions Aules'!M461="","",'Peticions Aules'!M461)</f>
        <v/>
      </c>
      <c r="N459" s="152" t="str">
        <f>IF('Peticions Aules'!N461="","",'Peticions Aules'!N461)</f>
        <v/>
      </c>
      <c r="O459" s="156" t="str">
        <f>IF('Peticions Aules'!O461="","",'Peticions Aules'!O461)</f>
        <v/>
      </c>
      <c r="Q459" s="160">
        <f t="shared" si="49"/>
        <v>0</v>
      </c>
      <c r="R459" s="154">
        <f xml:space="preserve"> IF(Q459="",0,Calculs!$C$35*Q459)</f>
        <v>0</v>
      </c>
      <c r="S459" s="160">
        <f t="shared" si="50"/>
        <v>0</v>
      </c>
      <c r="T459" s="153" t="str">
        <f t="shared" si="51"/>
        <v/>
      </c>
      <c r="U459" s="153" t="str">
        <f t="shared" si="52"/>
        <v/>
      </c>
      <c r="V459" s="154">
        <f xml:space="preserve">  IF(T459&lt;&gt;"",IF(E459="",0,SUMIF(Calculs!$B$2:$B$19,T459,Calculs!$C$2:$C$19)*E459),0)</f>
        <v>0</v>
      </c>
      <c r="W459" s="160">
        <f t="shared" si="53"/>
        <v>0</v>
      </c>
      <c r="X459" s="154" t="str">
        <f t="shared" si="54"/>
        <v/>
      </c>
      <c r="Y459" s="154">
        <f xml:space="preserve"> IF(X459="", 0,IF(E459="",0, VLOOKUP(X459,Calculs!$B$25:$C$30,2,FALSE)*E459))</f>
        <v>0</v>
      </c>
      <c r="Z459" s="160">
        <f t="shared" si="55"/>
        <v>0</v>
      </c>
      <c r="AA459" s="154">
        <f xml:space="preserve">  IF(Z459="",0,Z459*Calculs!$C$32)</f>
        <v>0</v>
      </c>
      <c r="AC459" s="154">
        <f t="shared" si="56"/>
        <v>0</v>
      </c>
    </row>
    <row r="460" spans="1:29" s="153" customFormat="1" ht="12.75" customHeight="1" x14ac:dyDescent="0.2">
      <c r="A460" s="145" t="str">
        <f>IF('Peticions Aules'!A462="","",'Peticions Aules'!A462)</f>
        <v/>
      </c>
      <c r="B460" s="145" t="str">
        <f>IF('Peticions Aules'!B462="","",'Peticions Aules'!B462)</f>
        <v/>
      </c>
      <c r="C460" s="145" t="str">
        <f>IF('Peticions Aules'!C462="","",'Peticions Aules'!C462)</f>
        <v/>
      </c>
      <c r="D460" s="146" t="str">
        <f>IF('Peticions Aules'!D462="","",'Peticions Aules'!D462)</f>
        <v/>
      </c>
      <c r="E460" s="147" t="str">
        <f>IF('Peticions Aules'!E462="","",'Peticions Aules'!E462)</f>
        <v/>
      </c>
      <c r="F460" s="148" t="str">
        <f>IF('Peticions Aules'!F462="","",'Peticions Aules'!F462)</f>
        <v/>
      </c>
      <c r="G460" s="148" t="str">
        <f>IF('Peticions Aules'!G462="","",'Peticions Aules'!G462)</f>
        <v/>
      </c>
      <c r="H460" s="148" t="str">
        <f>IF('Peticions Aules'!H462="","",'Peticions Aules'!H462)</f>
        <v/>
      </c>
      <c r="I460" s="148" t="str">
        <f>IF('Peticions Aules'!I462="","",'Peticions Aules'!I462)</f>
        <v/>
      </c>
      <c r="J460" s="149" t="str">
        <f>IF('Peticions Aules'!J462="","",'Peticions Aules'!J462)</f>
        <v/>
      </c>
      <c r="K460" s="150" t="str">
        <f>IF('Peticions Aules'!K462="","",'Peticions Aules'!K462)</f>
        <v/>
      </c>
      <c r="L460" s="151" t="str">
        <f>IF('Peticions Aules'!L462="","",'Peticions Aules'!L462)</f>
        <v/>
      </c>
      <c r="M460" s="151" t="str">
        <f>IF('Peticions Aules'!M462="","",'Peticions Aules'!M462)</f>
        <v/>
      </c>
      <c r="N460" s="152" t="str">
        <f>IF('Peticions Aules'!N462="","",'Peticions Aules'!N462)</f>
        <v/>
      </c>
      <c r="O460" s="156" t="str">
        <f>IF('Peticions Aules'!O462="","",'Peticions Aules'!O462)</f>
        <v/>
      </c>
      <c r="Q460" s="160">
        <f t="shared" si="49"/>
        <v>0</v>
      </c>
      <c r="R460" s="154">
        <f xml:space="preserve"> IF(Q460="",0,Calculs!$C$35*Q460)</f>
        <v>0</v>
      </c>
      <c r="S460" s="160">
        <f t="shared" si="50"/>
        <v>0</v>
      </c>
      <c r="T460" s="153" t="str">
        <f t="shared" si="51"/>
        <v/>
      </c>
      <c r="U460" s="153" t="str">
        <f t="shared" si="52"/>
        <v/>
      </c>
      <c r="V460" s="154">
        <f xml:space="preserve">  IF(T460&lt;&gt;"",IF(E460="",0,SUMIF(Calculs!$B$2:$B$19,T460,Calculs!$C$2:$C$19)*E460),0)</f>
        <v>0</v>
      </c>
      <c r="W460" s="160">
        <f t="shared" si="53"/>
        <v>0</v>
      </c>
      <c r="X460" s="154" t="str">
        <f t="shared" si="54"/>
        <v/>
      </c>
      <c r="Y460" s="154">
        <f xml:space="preserve"> IF(X460="", 0,IF(E460="",0, VLOOKUP(X460,Calculs!$B$25:$C$30,2,FALSE)*E460))</f>
        <v>0</v>
      </c>
      <c r="Z460" s="160">
        <f t="shared" si="55"/>
        <v>0</v>
      </c>
      <c r="AA460" s="154">
        <f xml:space="preserve">  IF(Z460="",0,Z460*Calculs!$C$32)</f>
        <v>0</v>
      </c>
      <c r="AC460" s="154">
        <f t="shared" si="56"/>
        <v>0</v>
      </c>
    </row>
    <row r="461" spans="1:29" s="153" customFormat="1" ht="12.75" customHeight="1" x14ac:dyDescent="0.2">
      <c r="A461" s="145" t="str">
        <f>IF('Peticions Aules'!A463="","",'Peticions Aules'!A463)</f>
        <v/>
      </c>
      <c r="B461" s="145" t="str">
        <f>IF('Peticions Aules'!B463="","",'Peticions Aules'!B463)</f>
        <v/>
      </c>
      <c r="C461" s="145" t="str">
        <f>IF('Peticions Aules'!C463="","",'Peticions Aules'!C463)</f>
        <v/>
      </c>
      <c r="D461" s="146" t="str">
        <f>IF('Peticions Aules'!D463="","",'Peticions Aules'!D463)</f>
        <v/>
      </c>
      <c r="E461" s="147" t="str">
        <f>IF('Peticions Aules'!E463="","",'Peticions Aules'!E463)</f>
        <v/>
      </c>
      <c r="F461" s="148" t="str">
        <f>IF('Peticions Aules'!F463="","",'Peticions Aules'!F463)</f>
        <v/>
      </c>
      <c r="G461" s="148" t="str">
        <f>IF('Peticions Aules'!G463="","",'Peticions Aules'!G463)</f>
        <v/>
      </c>
      <c r="H461" s="148" t="str">
        <f>IF('Peticions Aules'!H463="","",'Peticions Aules'!H463)</f>
        <v/>
      </c>
      <c r="I461" s="148" t="str">
        <f>IF('Peticions Aules'!I463="","",'Peticions Aules'!I463)</f>
        <v/>
      </c>
      <c r="J461" s="149" t="str">
        <f>IF('Peticions Aules'!J463="","",'Peticions Aules'!J463)</f>
        <v/>
      </c>
      <c r="K461" s="150" t="str">
        <f>IF('Peticions Aules'!K463="","",'Peticions Aules'!K463)</f>
        <v/>
      </c>
      <c r="L461" s="151" t="str">
        <f>IF('Peticions Aules'!L463="","",'Peticions Aules'!L463)</f>
        <v/>
      </c>
      <c r="M461" s="151" t="str">
        <f>IF('Peticions Aules'!M463="","",'Peticions Aules'!M463)</f>
        <v/>
      </c>
      <c r="N461" s="152" t="str">
        <f>IF('Peticions Aules'!N463="","",'Peticions Aules'!N463)</f>
        <v/>
      </c>
      <c r="O461" s="156" t="str">
        <f>IF('Peticions Aules'!O463="","",'Peticions Aules'!O463)</f>
        <v/>
      </c>
      <c r="Q461" s="160">
        <f t="shared" si="49"/>
        <v>0</v>
      </c>
      <c r="R461" s="154">
        <f xml:space="preserve"> IF(Q461="",0,Calculs!$C$35*Q461)</f>
        <v>0</v>
      </c>
      <c r="S461" s="160">
        <f t="shared" si="50"/>
        <v>0</v>
      </c>
      <c r="T461" s="153" t="str">
        <f t="shared" si="51"/>
        <v/>
      </c>
      <c r="U461" s="153" t="str">
        <f t="shared" si="52"/>
        <v/>
      </c>
      <c r="V461" s="154">
        <f xml:space="preserve">  IF(T461&lt;&gt;"",IF(E461="",0,SUMIF(Calculs!$B$2:$B$19,T461,Calculs!$C$2:$C$19)*E461),0)</f>
        <v>0</v>
      </c>
      <c r="W461" s="160">
        <f t="shared" si="53"/>
        <v>0</v>
      </c>
      <c r="X461" s="154" t="str">
        <f t="shared" si="54"/>
        <v/>
      </c>
      <c r="Y461" s="154">
        <f xml:space="preserve"> IF(X461="", 0,IF(E461="",0, VLOOKUP(X461,Calculs!$B$25:$C$30,2,FALSE)*E461))</f>
        <v>0</v>
      </c>
      <c r="Z461" s="160">
        <f t="shared" si="55"/>
        <v>0</v>
      </c>
      <c r="AA461" s="154">
        <f xml:space="preserve">  IF(Z461="",0,Z461*Calculs!$C$32)</f>
        <v>0</v>
      </c>
      <c r="AC461" s="154">
        <f t="shared" si="56"/>
        <v>0</v>
      </c>
    </row>
    <row r="462" spans="1:29" s="153" customFormat="1" ht="12.75" customHeight="1" x14ac:dyDescent="0.2">
      <c r="A462" s="145" t="str">
        <f>IF('Peticions Aules'!A464="","",'Peticions Aules'!A464)</f>
        <v/>
      </c>
      <c r="B462" s="145" t="str">
        <f>IF('Peticions Aules'!B464="","",'Peticions Aules'!B464)</f>
        <v/>
      </c>
      <c r="C462" s="145" t="str">
        <f>IF('Peticions Aules'!C464="","",'Peticions Aules'!C464)</f>
        <v/>
      </c>
      <c r="D462" s="146" t="str">
        <f>IF('Peticions Aules'!D464="","",'Peticions Aules'!D464)</f>
        <v/>
      </c>
      <c r="E462" s="147" t="str">
        <f>IF('Peticions Aules'!E464="","",'Peticions Aules'!E464)</f>
        <v/>
      </c>
      <c r="F462" s="148" t="str">
        <f>IF('Peticions Aules'!F464="","",'Peticions Aules'!F464)</f>
        <v/>
      </c>
      <c r="G462" s="148" t="str">
        <f>IF('Peticions Aules'!G464="","",'Peticions Aules'!G464)</f>
        <v/>
      </c>
      <c r="H462" s="148" t="str">
        <f>IF('Peticions Aules'!H464="","",'Peticions Aules'!H464)</f>
        <v/>
      </c>
      <c r="I462" s="148" t="str">
        <f>IF('Peticions Aules'!I464="","",'Peticions Aules'!I464)</f>
        <v/>
      </c>
      <c r="J462" s="149" t="str">
        <f>IF('Peticions Aules'!J464="","",'Peticions Aules'!J464)</f>
        <v/>
      </c>
      <c r="K462" s="150" t="str">
        <f>IF('Peticions Aules'!K464="","",'Peticions Aules'!K464)</f>
        <v/>
      </c>
      <c r="L462" s="151" t="str">
        <f>IF('Peticions Aules'!L464="","",'Peticions Aules'!L464)</f>
        <v/>
      </c>
      <c r="M462" s="151" t="str">
        <f>IF('Peticions Aules'!M464="","",'Peticions Aules'!M464)</f>
        <v/>
      </c>
      <c r="N462" s="152" t="str">
        <f>IF('Peticions Aules'!N464="","",'Peticions Aules'!N464)</f>
        <v/>
      </c>
      <c r="O462" s="156" t="str">
        <f>IF('Peticions Aules'!O464="","",'Peticions Aules'!O464)</f>
        <v/>
      </c>
      <c r="Q462" s="160">
        <f t="shared" si="49"/>
        <v>0</v>
      </c>
      <c r="R462" s="154">
        <f xml:space="preserve"> IF(Q462="",0,Calculs!$C$35*Q462)</f>
        <v>0</v>
      </c>
      <c r="S462" s="160">
        <f t="shared" si="50"/>
        <v>0</v>
      </c>
      <c r="T462" s="153" t="str">
        <f t="shared" si="51"/>
        <v/>
      </c>
      <c r="U462" s="153" t="str">
        <f t="shared" si="52"/>
        <v/>
      </c>
      <c r="V462" s="154">
        <f xml:space="preserve">  IF(T462&lt;&gt;"",IF(E462="",0,SUMIF(Calculs!$B$2:$B$19,T462,Calculs!$C$2:$C$19)*E462),0)</f>
        <v>0</v>
      </c>
      <c r="W462" s="160">
        <f t="shared" si="53"/>
        <v>0</v>
      </c>
      <c r="X462" s="154" t="str">
        <f t="shared" si="54"/>
        <v/>
      </c>
      <c r="Y462" s="154">
        <f xml:space="preserve"> IF(X462="", 0,IF(E462="",0, VLOOKUP(X462,Calculs!$B$25:$C$30,2,FALSE)*E462))</f>
        <v>0</v>
      </c>
      <c r="Z462" s="160">
        <f t="shared" si="55"/>
        <v>0</v>
      </c>
      <c r="AA462" s="154">
        <f xml:space="preserve">  IF(Z462="",0,Z462*Calculs!$C$32)</f>
        <v>0</v>
      </c>
      <c r="AC462" s="154">
        <f t="shared" si="56"/>
        <v>0</v>
      </c>
    </row>
    <row r="463" spans="1:29" s="153" customFormat="1" ht="12.75" customHeight="1" x14ac:dyDescent="0.2">
      <c r="A463" s="145" t="str">
        <f>IF('Peticions Aules'!A465="","",'Peticions Aules'!A465)</f>
        <v/>
      </c>
      <c r="B463" s="145" t="str">
        <f>IF('Peticions Aules'!B465="","",'Peticions Aules'!B465)</f>
        <v/>
      </c>
      <c r="C463" s="145" t="str">
        <f>IF('Peticions Aules'!C465="","",'Peticions Aules'!C465)</f>
        <v/>
      </c>
      <c r="D463" s="146" t="str">
        <f>IF('Peticions Aules'!D465="","",'Peticions Aules'!D465)</f>
        <v/>
      </c>
      <c r="E463" s="147" t="str">
        <f>IF('Peticions Aules'!E465="","",'Peticions Aules'!E465)</f>
        <v/>
      </c>
      <c r="F463" s="148" t="str">
        <f>IF('Peticions Aules'!F465="","",'Peticions Aules'!F465)</f>
        <v/>
      </c>
      <c r="G463" s="148" t="str">
        <f>IF('Peticions Aules'!G465="","",'Peticions Aules'!G465)</f>
        <v/>
      </c>
      <c r="H463" s="148" t="str">
        <f>IF('Peticions Aules'!H465="","",'Peticions Aules'!H465)</f>
        <v/>
      </c>
      <c r="I463" s="148" t="str">
        <f>IF('Peticions Aules'!I465="","",'Peticions Aules'!I465)</f>
        <v/>
      </c>
      <c r="J463" s="149" t="str">
        <f>IF('Peticions Aules'!J465="","",'Peticions Aules'!J465)</f>
        <v/>
      </c>
      <c r="K463" s="150" t="str">
        <f>IF('Peticions Aules'!K465="","",'Peticions Aules'!K465)</f>
        <v/>
      </c>
      <c r="L463" s="151" t="str">
        <f>IF('Peticions Aules'!L465="","",'Peticions Aules'!L465)</f>
        <v/>
      </c>
      <c r="M463" s="151" t="str">
        <f>IF('Peticions Aules'!M465="","",'Peticions Aules'!M465)</f>
        <v/>
      </c>
      <c r="N463" s="152" t="str">
        <f>IF('Peticions Aules'!N465="","",'Peticions Aules'!N465)</f>
        <v/>
      </c>
      <c r="O463" s="156" t="str">
        <f>IF('Peticions Aules'!O465="","",'Peticions Aules'!O465)</f>
        <v/>
      </c>
      <c r="Q463" s="160">
        <f t="shared" si="49"/>
        <v>0</v>
      </c>
      <c r="R463" s="154">
        <f xml:space="preserve"> IF(Q463="",0,Calculs!$C$35*Q463)</f>
        <v>0</v>
      </c>
      <c r="S463" s="160">
        <f t="shared" si="50"/>
        <v>0</v>
      </c>
      <c r="T463" s="153" t="str">
        <f t="shared" si="51"/>
        <v/>
      </c>
      <c r="U463" s="153" t="str">
        <f t="shared" si="52"/>
        <v/>
      </c>
      <c r="V463" s="154">
        <f xml:space="preserve">  IF(T463&lt;&gt;"",IF(E463="",0,SUMIF(Calculs!$B$2:$B$19,T463,Calculs!$C$2:$C$19)*E463),0)</f>
        <v>0</v>
      </c>
      <c r="W463" s="160">
        <f t="shared" si="53"/>
        <v>0</v>
      </c>
      <c r="X463" s="154" t="str">
        <f t="shared" si="54"/>
        <v/>
      </c>
      <c r="Y463" s="154">
        <f xml:space="preserve"> IF(X463="", 0,IF(E463="",0, VLOOKUP(X463,Calculs!$B$25:$C$30,2,FALSE)*E463))</f>
        <v>0</v>
      </c>
      <c r="Z463" s="160">
        <f t="shared" si="55"/>
        <v>0</v>
      </c>
      <c r="AA463" s="154">
        <f xml:space="preserve">  IF(Z463="",0,Z463*Calculs!$C$32)</f>
        <v>0</v>
      </c>
      <c r="AC463" s="154">
        <f t="shared" si="56"/>
        <v>0</v>
      </c>
    </row>
    <row r="464" spans="1:29" s="153" customFormat="1" ht="12.75" customHeight="1" x14ac:dyDescent="0.2">
      <c r="A464" s="145" t="str">
        <f>IF('Peticions Aules'!A466="","",'Peticions Aules'!A466)</f>
        <v/>
      </c>
      <c r="B464" s="145" t="str">
        <f>IF('Peticions Aules'!B466="","",'Peticions Aules'!B466)</f>
        <v/>
      </c>
      <c r="C464" s="145" t="str">
        <f>IF('Peticions Aules'!C466="","",'Peticions Aules'!C466)</f>
        <v/>
      </c>
      <c r="D464" s="146" t="str">
        <f>IF('Peticions Aules'!D466="","",'Peticions Aules'!D466)</f>
        <v/>
      </c>
      <c r="E464" s="147" t="str">
        <f>IF('Peticions Aules'!E466="","",'Peticions Aules'!E466)</f>
        <v/>
      </c>
      <c r="F464" s="148" t="str">
        <f>IF('Peticions Aules'!F466="","",'Peticions Aules'!F466)</f>
        <v/>
      </c>
      <c r="G464" s="148" t="str">
        <f>IF('Peticions Aules'!G466="","",'Peticions Aules'!G466)</f>
        <v/>
      </c>
      <c r="H464" s="148" t="str">
        <f>IF('Peticions Aules'!H466="","",'Peticions Aules'!H466)</f>
        <v/>
      </c>
      <c r="I464" s="148" t="str">
        <f>IF('Peticions Aules'!I466="","",'Peticions Aules'!I466)</f>
        <v/>
      </c>
      <c r="J464" s="149" t="str">
        <f>IF('Peticions Aules'!J466="","",'Peticions Aules'!J466)</f>
        <v/>
      </c>
      <c r="K464" s="150" t="str">
        <f>IF('Peticions Aules'!K466="","",'Peticions Aules'!K466)</f>
        <v/>
      </c>
      <c r="L464" s="151" t="str">
        <f>IF('Peticions Aules'!L466="","",'Peticions Aules'!L466)</f>
        <v/>
      </c>
      <c r="M464" s="151" t="str">
        <f>IF('Peticions Aules'!M466="","",'Peticions Aules'!M466)</f>
        <v/>
      </c>
      <c r="N464" s="152" t="str">
        <f>IF('Peticions Aules'!N466="","",'Peticions Aules'!N466)</f>
        <v/>
      </c>
      <c r="O464" s="156" t="str">
        <f>IF('Peticions Aules'!O466="","",'Peticions Aules'!O466)</f>
        <v/>
      </c>
      <c r="Q464" s="160">
        <f t="shared" si="49"/>
        <v>0</v>
      </c>
      <c r="R464" s="154">
        <f xml:space="preserve"> IF(Q464="",0,Calculs!$C$35*Q464)</f>
        <v>0</v>
      </c>
      <c r="S464" s="160">
        <f t="shared" si="50"/>
        <v>0</v>
      </c>
      <c r="T464" s="153" t="str">
        <f t="shared" si="51"/>
        <v/>
      </c>
      <c r="U464" s="153" t="str">
        <f t="shared" si="52"/>
        <v/>
      </c>
      <c r="V464" s="154">
        <f xml:space="preserve">  IF(T464&lt;&gt;"",IF(E464="",0,SUMIF(Calculs!$B$2:$B$19,T464,Calculs!$C$2:$C$19)*E464),0)</f>
        <v>0</v>
      </c>
      <c r="W464" s="160">
        <f t="shared" si="53"/>
        <v>0</v>
      </c>
      <c r="X464" s="154" t="str">
        <f t="shared" si="54"/>
        <v/>
      </c>
      <c r="Y464" s="154">
        <f xml:space="preserve"> IF(X464="", 0,IF(E464="",0, VLOOKUP(X464,Calculs!$B$25:$C$30,2,FALSE)*E464))</f>
        <v>0</v>
      </c>
      <c r="Z464" s="160">
        <f t="shared" si="55"/>
        <v>0</v>
      </c>
      <c r="AA464" s="154">
        <f xml:space="preserve">  IF(Z464="",0,Z464*Calculs!$C$32)</f>
        <v>0</v>
      </c>
      <c r="AC464" s="154">
        <f t="shared" si="56"/>
        <v>0</v>
      </c>
    </row>
    <row r="465" spans="1:29" s="153" customFormat="1" ht="12.75" customHeight="1" x14ac:dyDescent="0.2">
      <c r="A465" s="145" t="str">
        <f>IF('Peticions Aules'!A467="","",'Peticions Aules'!A467)</f>
        <v/>
      </c>
      <c r="B465" s="145" t="str">
        <f>IF('Peticions Aules'!B467="","",'Peticions Aules'!B467)</f>
        <v/>
      </c>
      <c r="C465" s="145" t="str">
        <f>IF('Peticions Aules'!C467="","",'Peticions Aules'!C467)</f>
        <v/>
      </c>
      <c r="D465" s="146" t="str">
        <f>IF('Peticions Aules'!D467="","",'Peticions Aules'!D467)</f>
        <v/>
      </c>
      <c r="E465" s="147" t="str">
        <f>IF('Peticions Aules'!E467="","",'Peticions Aules'!E467)</f>
        <v/>
      </c>
      <c r="F465" s="148" t="str">
        <f>IF('Peticions Aules'!F467="","",'Peticions Aules'!F467)</f>
        <v/>
      </c>
      <c r="G465" s="148" t="str">
        <f>IF('Peticions Aules'!G467="","",'Peticions Aules'!G467)</f>
        <v/>
      </c>
      <c r="H465" s="148" t="str">
        <f>IF('Peticions Aules'!H467="","",'Peticions Aules'!H467)</f>
        <v/>
      </c>
      <c r="I465" s="148" t="str">
        <f>IF('Peticions Aules'!I467="","",'Peticions Aules'!I467)</f>
        <v/>
      </c>
      <c r="J465" s="149" t="str">
        <f>IF('Peticions Aules'!J467="","",'Peticions Aules'!J467)</f>
        <v/>
      </c>
      <c r="K465" s="150" t="str">
        <f>IF('Peticions Aules'!K467="","",'Peticions Aules'!K467)</f>
        <v/>
      </c>
      <c r="L465" s="151" t="str">
        <f>IF('Peticions Aules'!L467="","",'Peticions Aules'!L467)</f>
        <v/>
      </c>
      <c r="M465" s="151" t="str">
        <f>IF('Peticions Aules'!M467="","",'Peticions Aules'!M467)</f>
        <v/>
      </c>
      <c r="N465" s="152" t="str">
        <f>IF('Peticions Aules'!N467="","",'Peticions Aules'!N467)</f>
        <v/>
      </c>
      <c r="O465" s="156" t="str">
        <f>IF('Peticions Aules'!O467="","",'Peticions Aules'!O467)</f>
        <v/>
      </c>
      <c r="Q465" s="160">
        <f t="shared" ref="Q465:Q505" si="57" xml:space="preserve"> IF(LEFT(F465,1) = "S", E465,0)</f>
        <v>0</v>
      </c>
      <c r="R465" s="154">
        <f xml:space="preserve"> IF(Q465="",0,Calculs!$C$35*Q465)</f>
        <v>0</v>
      </c>
      <c r="S465" s="160">
        <f t="shared" ref="S465:S505" si="58" xml:space="preserve"> IF(T465&lt;&gt; "", E465,0)</f>
        <v>0</v>
      </c>
      <c r="T465" s="153" t="str">
        <f t="shared" ref="T465:T505" si="59">IF(G465&lt;&gt;"",CONCATENATE(LEFT(G465,3),IF(H465="Linux",".L",".W")),"")</f>
        <v/>
      </c>
      <c r="U465" s="153" t="str">
        <f t="shared" ref="U465:U505" si="60">IF(G465&lt;&gt;"",I465,"")</f>
        <v/>
      </c>
      <c r="V465" s="154">
        <f xml:space="preserve">  IF(T465&lt;&gt;"",IF(E465="",0,SUMIF(Calculs!$B$2:$B$19,T465,Calculs!$C$2:$C$19)*E465),0)</f>
        <v>0</v>
      </c>
      <c r="W465" s="160">
        <f t="shared" ref="W465:W505" si="61" xml:space="preserve"> IF(X465&lt;&gt; "", E465,0)</f>
        <v>0</v>
      </c>
      <c r="X465" s="154" t="str">
        <f t="shared" ref="X465:X505" si="62">IF(J465&lt;&gt;"",LEFT(J465,2),"")</f>
        <v/>
      </c>
      <c r="Y465" s="154">
        <f xml:space="preserve"> IF(X465="", 0,IF(E465="",0, VLOOKUP(X465,Calculs!$B$25:$C$30,2,FALSE)*E465))</f>
        <v>0</v>
      </c>
      <c r="Z465" s="160">
        <f t="shared" ref="Z465:Z505" si="63" xml:space="preserve"> IF(LEFT(K465,1) = "S", E465,0)</f>
        <v>0</v>
      </c>
      <c r="AA465" s="154">
        <f xml:space="preserve">  IF(Z465="",0,Z465*Calculs!$C$32)</f>
        <v>0</v>
      </c>
      <c r="AC465" s="154">
        <f t="shared" ref="AC465:AC505" si="64">IF(E465="",0,R465+V465+Y465+AA465)</f>
        <v>0</v>
      </c>
    </row>
    <row r="466" spans="1:29" s="153" customFormat="1" ht="12.75" customHeight="1" x14ac:dyDescent="0.2">
      <c r="A466" s="145" t="str">
        <f>IF('Peticions Aules'!A468="","",'Peticions Aules'!A468)</f>
        <v/>
      </c>
      <c r="B466" s="145" t="str">
        <f>IF('Peticions Aules'!B468="","",'Peticions Aules'!B468)</f>
        <v/>
      </c>
      <c r="C466" s="145" t="str">
        <f>IF('Peticions Aules'!C468="","",'Peticions Aules'!C468)</f>
        <v/>
      </c>
      <c r="D466" s="146" t="str">
        <f>IF('Peticions Aules'!D468="","",'Peticions Aules'!D468)</f>
        <v/>
      </c>
      <c r="E466" s="147" t="str">
        <f>IF('Peticions Aules'!E468="","",'Peticions Aules'!E468)</f>
        <v/>
      </c>
      <c r="F466" s="148" t="str">
        <f>IF('Peticions Aules'!F468="","",'Peticions Aules'!F468)</f>
        <v/>
      </c>
      <c r="G466" s="148" t="str">
        <f>IF('Peticions Aules'!G468="","",'Peticions Aules'!G468)</f>
        <v/>
      </c>
      <c r="H466" s="148" t="str">
        <f>IF('Peticions Aules'!H468="","",'Peticions Aules'!H468)</f>
        <v/>
      </c>
      <c r="I466" s="148" t="str">
        <f>IF('Peticions Aules'!I468="","",'Peticions Aules'!I468)</f>
        <v/>
      </c>
      <c r="J466" s="149" t="str">
        <f>IF('Peticions Aules'!J468="","",'Peticions Aules'!J468)</f>
        <v/>
      </c>
      <c r="K466" s="150" t="str">
        <f>IF('Peticions Aules'!K468="","",'Peticions Aules'!K468)</f>
        <v/>
      </c>
      <c r="L466" s="151" t="str">
        <f>IF('Peticions Aules'!L468="","",'Peticions Aules'!L468)</f>
        <v/>
      </c>
      <c r="M466" s="151" t="str">
        <f>IF('Peticions Aules'!M468="","",'Peticions Aules'!M468)</f>
        <v/>
      </c>
      <c r="N466" s="152" t="str">
        <f>IF('Peticions Aules'!N468="","",'Peticions Aules'!N468)</f>
        <v/>
      </c>
      <c r="O466" s="156" t="str">
        <f>IF('Peticions Aules'!O468="","",'Peticions Aules'!O468)</f>
        <v/>
      </c>
      <c r="Q466" s="160">
        <f t="shared" si="57"/>
        <v>0</v>
      </c>
      <c r="R466" s="154">
        <f xml:space="preserve"> IF(Q466="",0,Calculs!$C$35*Q466)</f>
        <v>0</v>
      </c>
      <c r="S466" s="160">
        <f t="shared" si="58"/>
        <v>0</v>
      </c>
      <c r="T466" s="153" t="str">
        <f t="shared" si="59"/>
        <v/>
      </c>
      <c r="U466" s="153" t="str">
        <f t="shared" si="60"/>
        <v/>
      </c>
      <c r="V466" s="154">
        <f xml:space="preserve">  IF(T466&lt;&gt;"",IF(E466="",0,SUMIF(Calculs!$B$2:$B$19,T466,Calculs!$C$2:$C$19)*E466),0)</f>
        <v>0</v>
      </c>
      <c r="W466" s="160">
        <f t="shared" si="61"/>
        <v>0</v>
      </c>
      <c r="X466" s="154" t="str">
        <f t="shared" si="62"/>
        <v/>
      </c>
      <c r="Y466" s="154">
        <f xml:space="preserve"> IF(X466="", 0,IF(E466="",0, VLOOKUP(X466,Calculs!$B$25:$C$30,2,FALSE)*E466))</f>
        <v>0</v>
      </c>
      <c r="Z466" s="160">
        <f t="shared" si="63"/>
        <v>0</v>
      </c>
      <c r="AA466" s="154">
        <f xml:space="preserve">  IF(Z466="",0,Z466*Calculs!$C$32)</f>
        <v>0</v>
      </c>
      <c r="AC466" s="154">
        <f t="shared" si="64"/>
        <v>0</v>
      </c>
    </row>
    <row r="467" spans="1:29" s="153" customFormat="1" ht="12.75" customHeight="1" x14ac:dyDescent="0.2">
      <c r="A467" s="145" t="str">
        <f>IF('Peticions Aules'!A469="","",'Peticions Aules'!A469)</f>
        <v/>
      </c>
      <c r="B467" s="145" t="str">
        <f>IF('Peticions Aules'!B469="","",'Peticions Aules'!B469)</f>
        <v/>
      </c>
      <c r="C467" s="145" t="str">
        <f>IF('Peticions Aules'!C469="","",'Peticions Aules'!C469)</f>
        <v/>
      </c>
      <c r="D467" s="146" t="str">
        <f>IF('Peticions Aules'!D469="","",'Peticions Aules'!D469)</f>
        <v/>
      </c>
      <c r="E467" s="147" t="str">
        <f>IF('Peticions Aules'!E469="","",'Peticions Aules'!E469)</f>
        <v/>
      </c>
      <c r="F467" s="148" t="str">
        <f>IF('Peticions Aules'!F469="","",'Peticions Aules'!F469)</f>
        <v/>
      </c>
      <c r="G467" s="148" t="str">
        <f>IF('Peticions Aules'!G469="","",'Peticions Aules'!G469)</f>
        <v/>
      </c>
      <c r="H467" s="148" t="str">
        <f>IF('Peticions Aules'!H469="","",'Peticions Aules'!H469)</f>
        <v/>
      </c>
      <c r="I467" s="148" t="str">
        <f>IF('Peticions Aules'!I469="","",'Peticions Aules'!I469)</f>
        <v/>
      </c>
      <c r="J467" s="149" t="str">
        <f>IF('Peticions Aules'!J469="","",'Peticions Aules'!J469)</f>
        <v/>
      </c>
      <c r="K467" s="150" t="str">
        <f>IF('Peticions Aules'!K469="","",'Peticions Aules'!K469)</f>
        <v/>
      </c>
      <c r="L467" s="151" t="str">
        <f>IF('Peticions Aules'!L469="","",'Peticions Aules'!L469)</f>
        <v/>
      </c>
      <c r="M467" s="151" t="str">
        <f>IF('Peticions Aules'!M469="","",'Peticions Aules'!M469)</f>
        <v/>
      </c>
      <c r="N467" s="152" t="str">
        <f>IF('Peticions Aules'!N469="","",'Peticions Aules'!N469)</f>
        <v/>
      </c>
      <c r="O467" s="156" t="str">
        <f>IF('Peticions Aules'!O469="","",'Peticions Aules'!O469)</f>
        <v/>
      </c>
      <c r="Q467" s="160">
        <f t="shared" si="57"/>
        <v>0</v>
      </c>
      <c r="R467" s="154">
        <f xml:space="preserve"> IF(Q467="",0,Calculs!$C$35*Q467)</f>
        <v>0</v>
      </c>
      <c r="S467" s="160">
        <f t="shared" si="58"/>
        <v>0</v>
      </c>
      <c r="T467" s="153" t="str">
        <f t="shared" si="59"/>
        <v/>
      </c>
      <c r="U467" s="153" t="str">
        <f t="shared" si="60"/>
        <v/>
      </c>
      <c r="V467" s="154">
        <f xml:space="preserve">  IF(T467&lt;&gt;"",IF(E467="",0,SUMIF(Calculs!$B$2:$B$19,T467,Calculs!$C$2:$C$19)*E467),0)</f>
        <v>0</v>
      </c>
      <c r="W467" s="160">
        <f t="shared" si="61"/>
        <v>0</v>
      </c>
      <c r="X467" s="154" t="str">
        <f t="shared" si="62"/>
        <v/>
      </c>
      <c r="Y467" s="154">
        <f xml:space="preserve"> IF(X467="", 0,IF(E467="",0, VLOOKUP(X467,Calculs!$B$25:$C$30,2,FALSE)*E467))</f>
        <v>0</v>
      </c>
      <c r="Z467" s="160">
        <f t="shared" si="63"/>
        <v>0</v>
      </c>
      <c r="AA467" s="154">
        <f xml:space="preserve">  IF(Z467="",0,Z467*Calculs!$C$32)</f>
        <v>0</v>
      </c>
      <c r="AC467" s="154">
        <f t="shared" si="64"/>
        <v>0</v>
      </c>
    </row>
    <row r="468" spans="1:29" s="153" customFormat="1" ht="12.75" customHeight="1" x14ac:dyDescent="0.2">
      <c r="A468" s="145" t="str">
        <f>IF('Peticions Aules'!A470="","",'Peticions Aules'!A470)</f>
        <v/>
      </c>
      <c r="B468" s="145" t="str">
        <f>IF('Peticions Aules'!B470="","",'Peticions Aules'!B470)</f>
        <v/>
      </c>
      <c r="C468" s="145" t="str">
        <f>IF('Peticions Aules'!C470="","",'Peticions Aules'!C470)</f>
        <v/>
      </c>
      <c r="D468" s="146" t="str">
        <f>IF('Peticions Aules'!D470="","",'Peticions Aules'!D470)</f>
        <v/>
      </c>
      <c r="E468" s="147" t="str">
        <f>IF('Peticions Aules'!E470="","",'Peticions Aules'!E470)</f>
        <v/>
      </c>
      <c r="F468" s="148" t="str">
        <f>IF('Peticions Aules'!F470="","",'Peticions Aules'!F470)</f>
        <v/>
      </c>
      <c r="G468" s="148" t="str">
        <f>IF('Peticions Aules'!G470="","",'Peticions Aules'!G470)</f>
        <v/>
      </c>
      <c r="H468" s="148" t="str">
        <f>IF('Peticions Aules'!H470="","",'Peticions Aules'!H470)</f>
        <v/>
      </c>
      <c r="I468" s="148" t="str">
        <f>IF('Peticions Aules'!I470="","",'Peticions Aules'!I470)</f>
        <v/>
      </c>
      <c r="J468" s="149" t="str">
        <f>IF('Peticions Aules'!J470="","",'Peticions Aules'!J470)</f>
        <v/>
      </c>
      <c r="K468" s="150" t="str">
        <f>IF('Peticions Aules'!K470="","",'Peticions Aules'!K470)</f>
        <v/>
      </c>
      <c r="L468" s="151" t="str">
        <f>IF('Peticions Aules'!L470="","",'Peticions Aules'!L470)</f>
        <v/>
      </c>
      <c r="M468" s="151" t="str">
        <f>IF('Peticions Aules'!M470="","",'Peticions Aules'!M470)</f>
        <v/>
      </c>
      <c r="N468" s="152" t="str">
        <f>IF('Peticions Aules'!N470="","",'Peticions Aules'!N470)</f>
        <v/>
      </c>
      <c r="O468" s="156" t="str">
        <f>IF('Peticions Aules'!O470="","",'Peticions Aules'!O470)</f>
        <v/>
      </c>
      <c r="Q468" s="160">
        <f t="shared" si="57"/>
        <v>0</v>
      </c>
      <c r="R468" s="154">
        <f xml:space="preserve"> IF(Q468="",0,Calculs!$C$35*Q468)</f>
        <v>0</v>
      </c>
      <c r="S468" s="160">
        <f t="shared" si="58"/>
        <v>0</v>
      </c>
      <c r="T468" s="153" t="str">
        <f t="shared" si="59"/>
        <v/>
      </c>
      <c r="U468" s="153" t="str">
        <f t="shared" si="60"/>
        <v/>
      </c>
      <c r="V468" s="154">
        <f xml:space="preserve">  IF(T468&lt;&gt;"",IF(E468="",0,SUMIF(Calculs!$B$2:$B$19,T468,Calculs!$C$2:$C$19)*E468),0)</f>
        <v>0</v>
      </c>
      <c r="W468" s="160">
        <f t="shared" si="61"/>
        <v>0</v>
      </c>
      <c r="X468" s="154" t="str">
        <f t="shared" si="62"/>
        <v/>
      </c>
      <c r="Y468" s="154">
        <f xml:space="preserve"> IF(X468="", 0,IF(E468="",0, VLOOKUP(X468,Calculs!$B$25:$C$30,2,FALSE)*E468))</f>
        <v>0</v>
      </c>
      <c r="Z468" s="160">
        <f t="shared" si="63"/>
        <v>0</v>
      </c>
      <c r="AA468" s="154">
        <f xml:space="preserve">  IF(Z468="",0,Z468*Calculs!$C$32)</f>
        <v>0</v>
      </c>
      <c r="AC468" s="154">
        <f t="shared" si="64"/>
        <v>0</v>
      </c>
    </row>
    <row r="469" spans="1:29" s="153" customFormat="1" ht="12.75" customHeight="1" x14ac:dyDescent="0.2">
      <c r="A469" s="145" t="str">
        <f>IF('Peticions Aules'!A471="","",'Peticions Aules'!A471)</f>
        <v/>
      </c>
      <c r="B469" s="145" t="str">
        <f>IF('Peticions Aules'!B471="","",'Peticions Aules'!B471)</f>
        <v/>
      </c>
      <c r="C469" s="145" t="str">
        <f>IF('Peticions Aules'!C471="","",'Peticions Aules'!C471)</f>
        <v/>
      </c>
      <c r="D469" s="146" t="str">
        <f>IF('Peticions Aules'!D471="","",'Peticions Aules'!D471)</f>
        <v/>
      </c>
      <c r="E469" s="147" t="str">
        <f>IF('Peticions Aules'!E471="","",'Peticions Aules'!E471)</f>
        <v/>
      </c>
      <c r="F469" s="148" t="str">
        <f>IF('Peticions Aules'!F471="","",'Peticions Aules'!F471)</f>
        <v/>
      </c>
      <c r="G469" s="148" t="str">
        <f>IF('Peticions Aules'!G471="","",'Peticions Aules'!G471)</f>
        <v/>
      </c>
      <c r="H469" s="148" t="str">
        <f>IF('Peticions Aules'!H471="","",'Peticions Aules'!H471)</f>
        <v/>
      </c>
      <c r="I469" s="148" t="str">
        <f>IF('Peticions Aules'!I471="","",'Peticions Aules'!I471)</f>
        <v/>
      </c>
      <c r="J469" s="149" t="str">
        <f>IF('Peticions Aules'!J471="","",'Peticions Aules'!J471)</f>
        <v/>
      </c>
      <c r="K469" s="150" t="str">
        <f>IF('Peticions Aules'!K471="","",'Peticions Aules'!K471)</f>
        <v/>
      </c>
      <c r="L469" s="151" t="str">
        <f>IF('Peticions Aules'!L471="","",'Peticions Aules'!L471)</f>
        <v/>
      </c>
      <c r="M469" s="151" t="str">
        <f>IF('Peticions Aules'!M471="","",'Peticions Aules'!M471)</f>
        <v/>
      </c>
      <c r="N469" s="152" t="str">
        <f>IF('Peticions Aules'!N471="","",'Peticions Aules'!N471)</f>
        <v/>
      </c>
      <c r="O469" s="156" t="str">
        <f>IF('Peticions Aules'!O471="","",'Peticions Aules'!O471)</f>
        <v/>
      </c>
      <c r="Q469" s="160">
        <f t="shared" si="57"/>
        <v>0</v>
      </c>
      <c r="R469" s="154">
        <f xml:space="preserve"> IF(Q469="",0,Calculs!$C$35*Q469)</f>
        <v>0</v>
      </c>
      <c r="S469" s="160">
        <f t="shared" si="58"/>
        <v>0</v>
      </c>
      <c r="T469" s="153" t="str">
        <f t="shared" si="59"/>
        <v/>
      </c>
      <c r="U469" s="153" t="str">
        <f t="shared" si="60"/>
        <v/>
      </c>
      <c r="V469" s="154">
        <f xml:space="preserve">  IF(T469&lt;&gt;"",IF(E469="",0,SUMIF(Calculs!$B$2:$B$19,T469,Calculs!$C$2:$C$19)*E469),0)</f>
        <v>0</v>
      </c>
      <c r="W469" s="160">
        <f t="shared" si="61"/>
        <v>0</v>
      </c>
      <c r="X469" s="154" t="str">
        <f t="shared" si="62"/>
        <v/>
      </c>
      <c r="Y469" s="154">
        <f xml:space="preserve"> IF(X469="", 0,IF(E469="",0, VLOOKUP(X469,Calculs!$B$25:$C$30,2,FALSE)*E469))</f>
        <v>0</v>
      </c>
      <c r="Z469" s="160">
        <f t="shared" si="63"/>
        <v>0</v>
      </c>
      <c r="AA469" s="154">
        <f xml:space="preserve">  IF(Z469="",0,Z469*Calculs!$C$32)</f>
        <v>0</v>
      </c>
      <c r="AC469" s="154">
        <f t="shared" si="64"/>
        <v>0</v>
      </c>
    </row>
    <row r="470" spans="1:29" s="153" customFormat="1" ht="12.75" customHeight="1" x14ac:dyDescent="0.2">
      <c r="A470" s="145" t="str">
        <f>IF('Peticions Aules'!A472="","",'Peticions Aules'!A472)</f>
        <v/>
      </c>
      <c r="B470" s="145" t="str">
        <f>IF('Peticions Aules'!B472="","",'Peticions Aules'!B472)</f>
        <v/>
      </c>
      <c r="C470" s="145" t="str">
        <f>IF('Peticions Aules'!C472="","",'Peticions Aules'!C472)</f>
        <v/>
      </c>
      <c r="D470" s="146" t="str">
        <f>IF('Peticions Aules'!D472="","",'Peticions Aules'!D472)</f>
        <v/>
      </c>
      <c r="E470" s="147" t="str">
        <f>IF('Peticions Aules'!E472="","",'Peticions Aules'!E472)</f>
        <v/>
      </c>
      <c r="F470" s="148" t="str">
        <f>IF('Peticions Aules'!F472="","",'Peticions Aules'!F472)</f>
        <v/>
      </c>
      <c r="G470" s="148" t="str">
        <f>IF('Peticions Aules'!G472="","",'Peticions Aules'!G472)</f>
        <v/>
      </c>
      <c r="H470" s="148" t="str">
        <f>IF('Peticions Aules'!H472="","",'Peticions Aules'!H472)</f>
        <v/>
      </c>
      <c r="I470" s="148" t="str">
        <f>IF('Peticions Aules'!I472="","",'Peticions Aules'!I472)</f>
        <v/>
      </c>
      <c r="J470" s="149" t="str">
        <f>IF('Peticions Aules'!J472="","",'Peticions Aules'!J472)</f>
        <v/>
      </c>
      <c r="K470" s="150" t="str">
        <f>IF('Peticions Aules'!K472="","",'Peticions Aules'!K472)</f>
        <v/>
      </c>
      <c r="L470" s="151" t="str">
        <f>IF('Peticions Aules'!L472="","",'Peticions Aules'!L472)</f>
        <v/>
      </c>
      <c r="M470" s="151" t="str">
        <f>IF('Peticions Aules'!M472="","",'Peticions Aules'!M472)</f>
        <v/>
      </c>
      <c r="N470" s="152" t="str">
        <f>IF('Peticions Aules'!N472="","",'Peticions Aules'!N472)</f>
        <v/>
      </c>
      <c r="O470" s="156" t="str">
        <f>IF('Peticions Aules'!O472="","",'Peticions Aules'!O472)</f>
        <v/>
      </c>
      <c r="Q470" s="160">
        <f t="shared" si="57"/>
        <v>0</v>
      </c>
      <c r="R470" s="154">
        <f xml:space="preserve"> IF(Q470="",0,Calculs!$C$35*Q470)</f>
        <v>0</v>
      </c>
      <c r="S470" s="160">
        <f t="shared" si="58"/>
        <v>0</v>
      </c>
      <c r="T470" s="153" t="str">
        <f t="shared" si="59"/>
        <v/>
      </c>
      <c r="U470" s="153" t="str">
        <f t="shared" si="60"/>
        <v/>
      </c>
      <c r="V470" s="154">
        <f xml:space="preserve">  IF(T470&lt;&gt;"",IF(E470="",0,SUMIF(Calculs!$B$2:$B$19,T470,Calculs!$C$2:$C$19)*E470),0)</f>
        <v>0</v>
      </c>
      <c r="W470" s="160">
        <f t="shared" si="61"/>
        <v>0</v>
      </c>
      <c r="X470" s="154" t="str">
        <f t="shared" si="62"/>
        <v/>
      </c>
      <c r="Y470" s="154">
        <f xml:space="preserve"> IF(X470="", 0,IF(E470="",0, VLOOKUP(X470,Calculs!$B$25:$C$30,2,FALSE)*E470))</f>
        <v>0</v>
      </c>
      <c r="Z470" s="160">
        <f t="shared" si="63"/>
        <v>0</v>
      </c>
      <c r="AA470" s="154">
        <f xml:space="preserve">  IF(Z470="",0,Z470*Calculs!$C$32)</f>
        <v>0</v>
      </c>
      <c r="AC470" s="154">
        <f t="shared" si="64"/>
        <v>0</v>
      </c>
    </row>
    <row r="471" spans="1:29" s="153" customFormat="1" ht="12.75" customHeight="1" x14ac:dyDescent="0.2">
      <c r="A471" s="145" t="str">
        <f>IF('Peticions Aules'!A473="","",'Peticions Aules'!A473)</f>
        <v/>
      </c>
      <c r="B471" s="145" t="str">
        <f>IF('Peticions Aules'!B473="","",'Peticions Aules'!B473)</f>
        <v/>
      </c>
      <c r="C471" s="145" t="str">
        <f>IF('Peticions Aules'!C473="","",'Peticions Aules'!C473)</f>
        <v/>
      </c>
      <c r="D471" s="146" t="str">
        <f>IF('Peticions Aules'!D473="","",'Peticions Aules'!D473)</f>
        <v/>
      </c>
      <c r="E471" s="147" t="str">
        <f>IF('Peticions Aules'!E473="","",'Peticions Aules'!E473)</f>
        <v/>
      </c>
      <c r="F471" s="148" t="str">
        <f>IF('Peticions Aules'!F473="","",'Peticions Aules'!F473)</f>
        <v/>
      </c>
      <c r="G471" s="148" t="str">
        <f>IF('Peticions Aules'!G473="","",'Peticions Aules'!G473)</f>
        <v/>
      </c>
      <c r="H471" s="148" t="str">
        <f>IF('Peticions Aules'!H473="","",'Peticions Aules'!H473)</f>
        <v/>
      </c>
      <c r="I471" s="148" t="str">
        <f>IF('Peticions Aules'!I473="","",'Peticions Aules'!I473)</f>
        <v/>
      </c>
      <c r="J471" s="149" t="str">
        <f>IF('Peticions Aules'!J473="","",'Peticions Aules'!J473)</f>
        <v/>
      </c>
      <c r="K471" s="150" t="str">
        <f>IF('Peticions Aules'!K473="","",'Peticions Aules'!K473)</f>
        <v/>
      </c>
      <c r="L471" s="151" t="str">
        <f>IF('Peticions Aules'!L473="","",'Peticions Aules'!L473)</f>
        <v/>
      </c>
      <c r="M471" s="151" t="str">
        <f>IF('Peticions Aules'!M473="","",'Peticions Aules'!M473)</f>
        <v/>
      </c>
      <c r="N471" s="152" t="str">
        <f>IF('Peticions Aules'!N473="","",'Peticions Aules'!N473)</f>
        <v/>
      </c>
      <c r="O471" s="156" t="str">
        <f>IF('Peticions Aules'!O473="","",'Peticions Aules'!O473)</f>
        <v/>
      </c>
      <c r="Q471" s="160">
        <f t="shared" si="57"/>
        <v>0</v>
      </c>
      <c r="R471" s="154">
        <f xml:space="preserve"> IF(Q471="",0,Calculs!$C$35*Q471)</f>
        <v>0</v>
      </c>
      <c r="S471" s="160">
        <f t="shared" si="58"/>
        <v>0</v>
      </c>
      <c r="T471" s="153" t="str">
        <f t="shared" si="59"/>
        <v/>
      </c>
      <c r="U471" s="153" t="str">
        <f t="shared" si="60"/>
        <v/>
      </c>
      <c r="V471" s="154">
        <f xml:space="preserve">  IF(T471&lt;&gt;"",IF(E471="",0,SUMIF(Calculs!$B$2:$B$19,T471,Calculs!$C$2:$C$19)*E471),0)</f>
        <v>0</v>
      </c>
      <c r="W471" s="160">
        <f t="shared" si="61"/>
        <v>0</v>
      </c>
      <c r="X471" s="154" t="str">
        <f t="shared" si="62"/>
        <v/>
      </c>
      <c r="Y471" s="154">
        <f xml:space="preserve"> IF(X471="", 0,IF(E471="",0, VLOOKUP(X471,Calculs!$B$25:$C$30,2,FALSE)*E471))</f>
        <v>0</v>
      </c>
      <c r="Z471" s="160">
        <f t="shared" si="63"/>
        <v>0</v>
      </c>
      <c r="AA471" s="154">
        <f xml:space="preserve">  IF(Z471="",0,Z471*Calculs!$C$32)</f>
        <v>0</v>
      </c>
      <c r="AC471" s="154">
        <f t="shared" si="64"/>
        <v>0</v>
      </c>
    </row>
    <row r="472" spans="1:29" s="153" customFormat="1" ht="12.75" customHeight="1" x14ac:dyDescent="0.2">
      <c r="A472" s="145" t="str">
        <f>IF('Peticions Aules'!A474="","",'Peticions Aules'!A474)</f>
        <v/>
      </c>
      <c r="B472" s="145" t="str">
        <f>IF('Peticions Aules'!B474="","",'Peticions Aules'!B474)</f>
        <v/>
      </c>
      <c r="C472" s="145" t="str">
        <f>IF('Peticions Aules'!C474="","",'Peticions Aules'!C474)</f>
        <v/>
      </c>
      <c r="D472" s="146" t="str">
        <f>IF('Peticions Aules'!D474="","",'Peticions Aules'!D474)</f>
        <v/>
      </c>
      <c r="E472" s="147" t="str">
        <f>IF('Peticions Aules'!E474="","",'Peticions Aules'!E474)</f>
        <v/>
      </c>
      <c r="F472" s="148" t="str">
        <f>IF('Peticions Aules'!F474="","",'Peticions Aules'!F474)</f>
        <v/>
      </c>
      <c r="G472" s="148" t="str">
        <f>IF('Peticions Aules'!G474="","",'Peticions Aules'!G474)</f>
        <v/>
      </c>
      <c r="H472" s="148" t="str">
        <f>IF('Peticions Aules'!H474="","",'Peticions Aules'!H474)</f>
        <v/>
      </c>
      <c r="I472" s="148" t="str">
        <f>IF('Peticions Aules'!I474="","",'Peticions Aules'!I474)</f>
        <v/>
      </c>
      <c r="J472" s="149" t="str">
        <f>IF('Peticions Aules'!J474="","",'Peticions Aules'!J474)</f>
        <v/>
      </c>
      <c r="K472" s="150" t="str">
        <f>IF('Peticions Aules'!K474="","",'Peticions Aules'!K474)</f>
        <v/>
      </c>
      <c r="L472" s="151" t="str">
        <f>IF('Peticions Aules'!L474="","",'Peticions Aules'!L474)</f>
        <v/>
      </c>
      <c r="M472" s="151" t="str">
        <f>IF('Peticions Aules'!M474="","",'Peticions Aules'!M474)</f>
        <v/>
      </c>
      <c r="N472" s="152" t="str">
        <f>IF('Peticions Aules'!N474="","",'Peticions Aules'!N474)</f>
        <v/>
      </c>
      <c r="O472" s="156" t="str">
        <f>IF('Peticions Aules'!O474="","",'Peticions Aules'!O474)</f>
        <v/>
      </c>
      <c r="Q472" s="160">
        <f t="shared" si="57"/>
        <v>0</v>
      </c>
      <c r="R472" s="154">
        <f xml:space="preserve"> IF(Q472="",0,Calculs!$C$35*Q472)</f>
        <v>0</v>
      </c>
      <c r="S472" s="160">
        <f t="shared" si="58"/>
        <v>0</v>
      </c>
      <c r="T472" s="153" t="str">
        <f t="shared" si="59"/>
        <v/>
      </c>
      <c r="U472" s="153" t="str">
        <f t="shared" si="60"/>
        <v/>
      </c>
      <c r="V472" s="154">
        <f xml:space="preserve">  IF(T472&lt;&gt;"",IF(E472="",0,SUMIF(Calculs!$B$2:$B$19,T472,Calculs!$C$2:$C$19)*E472),0)</f>
        <v>0</v>
      </c>
      <c r="W472" s="160">
        <f t="shared" si="61"/>
        <v>0</v>
      </c>
      <c r="X472" s="154" t="str">
        <f t="shared" si="62"/>
        <v/>
      </c>
      <c r="Y472" s="154">
        <f xml:space="preserve"> IF(X472="", 0,IF(E472="",0, VLOOKUP(X472,Calculs!$B$25:$C$30,2,FALSE)*E472))</f>
        <v>0</v>
      </c>
      <c r="Z472" s="160">
        <f t="shared" si="63"/>
        <v>0</v>
      </c>
      <c r="AA472" s="154">
        <f xml:space="preserve">  IF(Z472="",0,Z472*Calculs!$C$32)</f>
        <v>0</v>
      </c>
      <c r="AC472" s="154">
        <f t="shared" si="64"/>
        <v>0</v>
      </c>
    </row>
    <row r="473" spans="1:29" s="153" customFormat="1" ht="12.75" customHeight="1" x14ac:dyDescent="0.2">
      <c r="A473" s="145" t="str">
        <f>IF('Peticions Aules'!A475="","",'Peticions Aules'!A475)</f>
        <v/>
      </c>
      <c r="B473" s="145" t="str">
        <f>IF('Peticions Aules'!B475="","",'Peticions Aules'!B475)</f>
        <v/>
      </c>
      <c r="C473" s="145" t="str">
        <f>IF('Peticions Aules'!C475="","",'Peticions Aules'!C475)</f>
        <v/>
      </c>
      <c r="D473" s="146" t="str">
        <f>IF('Peticions Aules'!D475="","",'Peticions Aules'!D475)</f>
        <v/>
      </c>
      <c r="E473" s="147" t="str">
        <f>IF('Peticions Aules'!E475="","",'Peticions Aules'!E475)</f>
        <v/>
      </c>
      <c r="F473" s="148" t="str">
        <f>IF('Peticions Aules'!F475="","",'Peticions Aules'!F475)</f>
        <v/>
      </c>
      <c r="G473" s="148" t="str">
        <f>IF('Peticions Aules'!G475="","",'Peticions Aules'!G475)</f>
        <v/>
      </c>
      <c r="H473" s="148" t="str">
        <f>IF('Peticions Aules'!H475="","",'Peticions Aules'!H475)</f>
        <v/>
      </c>
      <c r="I473" s="148" t="str">
        <f>IF('Peticions Aules'!I475="","",'Peticions Aules'!I475)</f>
        <v/>
      </c>
      <c r="J473" s="149" t="str">
        <f>IF('Peticions Aules'!J475="","",'Peticions Aules'!J475)</f>
        <v/>
      </c>
      <c r="K473" s="150" t="str">
        <f>IF('Peticions Aules'!K475="","",'Peticions Aules'!K475)</f>
        <v/>
      </c>
      <c r="L473" s="151" t="str">
        <f>IF('Peticions Aules'!L475="","",'Peticions Aules'!L475)</f>
        <v/>
      </c>
      <c r="M473" s="151" t="str">
        <f>IF('Peticions Aules'!M475="","",'Peticions Aules'!M475)</f>
        <v/>
      </c>
      <c r="N473" s="152" t="str">
        <f>IF('Peticions Aules'!N475="","",'Peticions Aules'!N475)</f>
        <v/>
      </c>
      <c r="O473" s="156" t="str">
        <f>IF('Peticions Aules'!O475="","",'Peticions Aules'!O475)</f>
        <v/>
      </c>
      <c r="Q473" s="160">
        <f t="shared" si="57"/>
        <v>0</v>
      </c>
      <c r="R473" s="154">
        <f xml:space="preserve"> IF(Q473="",0,Calculs!$C$35*Q473)</f>
        <v>0</v>
      </c>
      <c r="S473" s="160">
        <f t="shared" si="58"/>
        <v>0</v>
      </c>
      <c r="T473" s="153" t="str">
        <f t="shared" si="59"/>
        <v/>
      </c>
      <c r="U473" s="153" t="str">
        <f t="shared" si="60"/>
        <v/>
      </c>
      <c r="V473" s="154">
        <f xml:space="preserve">  IF(T473&lt;&gt;"",IF(E473="",0,SUMIF(Calculs!$B$2:$B$19,T473,Calculs!$C$2:$C$19)*E473),0)</f>
        <v>0</v>
      </c>
      <c r="W473" s="160">
        <f t="shared" si="61"/>
        <v>0</v>
      </c>
      <c r="X473" s="154" t="str">
        <f t="shared" si="62"/>
        <v/>
      </c>
      <c r="Y473" s="154">
        <f xml:space="preserve"> IF(X473="", 0,IF(E473="",0, VLOOKUP(X473,Calculs!$B$25:$C$30,2,FALSE)*E473))</f>
        <v>0</v>
      </c>
      <c r="Z473" s="160">
        <f t="shared" si="63"/>
        <v>0</v>
      </c>
      <c r="AA473" s="154">
        <f xml:space="preserve">  IF(Z473="",0,Z473*Calculs!$C$32)</f>
        <v>0</v>
      </c>
      <c r="AC473" s="154">
        <f t="shared" si="64"/>
        <v>0</v>
      </c>
    </row>
    <row r="474" spans="1:29" s="153" customFormat="1" ht="12.75" customHeight="1" x14ac:dyDescent="0.2">
      <c r="A474" s="145" t="str">
        <f>IF('Peticions Aules'!A476="","",'Peticions Aules'!A476)</f>
        <v/>
      </c>
      <c r="B474" s="145" t="str">
        <f>IF('Peticions Aules'!B476="","",'Peticions Aules'!B476)</f>
        <v/>
      </c>
      <c r="C474" s="145" t="str">
        <f>IF('Peticions Aules'!C476="","",'Peticions Aules'!C476)</f>
        <v/>
      </c>
      <c r="D474" s="146" t="str">
        <f>IF('Peticions Aules'!D476="","",'Peticions Aules'!D476)</f>
        <v/>
      </c>
      <c r="E474" s="147" t="str">
        <f>IF('Peticions Aules'!E476="","",'Peticions Aules'!E476)</f>
        <v/>
      </c>
      <c r="F474" s="148" t="str">
        <f>IF('Peticions Aules'!F476="","",'Peticions Aules'!F476)</f>
        <v/>
      </c>
      <c r="G474" s="148" t="str">
        <f>IF('Peticions Aules'!G476="","",'Peticions Aules'!G476)</f>
        <v/>
      </c>
      <c r="H474" s="148" t="str">
        <f>IF('Peticions Aules'!H476="","",'Peticions Aules'!H476)</f>
        <v/>
      </c>
      <c r="I474" s="148" t="str">
        <f>IF('Peticions Aules'!I476="","",'Peticions Aules'!I476)</f>
        <v/>
      </c>
      <c r="J474" s="149" t="str">
        <f>IF('Peticions Aules'!J476="","",'Peticions Aules'!J476)</f>
        <v/>
      </c>
      <c r="K474" s="150" t="str">
        <f>IF('Peticions Aules'!K476="","",'Peticions Aules'!K476)</f>
        <v/>
      </c>
      <c r="L474" s="151" t="str">
        <f>IF('Peticions Aules'!L476="","",'Peticions Aules'!L476)</f>
        <v/>
      </c>
      <c r="M474" s="151" t="str">
        <f>IF('Peticions Aules'!M476="","",'Peticions Aules'!M476)</f>
        <v/>
      </c>
      <c r="N474" s="152" t="str">
        <f>IF('Peticions Aules'!N476="","",'Peticions Aules'!N476)</f>
        <v/>
      </c>
      <c r="O474" s="156" t="str">
        <f>IF('Peticions Aules'!O476="","",'Peticions Aules'!O476)</f>
        <v/>
      </c>
      <c r="Q474" s="160">
        <f t="shared" si="57"/>
        <v>0</v>
      </c>
      <c r="R474" s="154">
        <f xml:space="preserve"> IF(Q474="",0,Calculs!$C$35*Q474)</f>
        <v>0</v>
      </c>
      <c r="S474" s="160">
        <f t="shared" si="58"/>
        <v>0</v>
      </c>
      <c r="T474" s="153" t="str">
        <f t="shared" si="59"/>
        <v/>
      </c>
      <c r="U474" s="153" t="str">
        <f t="shared" si="60"/>
        <v/>
      </c>
      <c r="V474" s="154">
        <f xml:space="preserve">  IF(T474&lt;&gt;"",IF(E474="",0,SUMIF(Calculs!$B$2:$B$19,T474,Calculs!$C$2:$C$19)*E474),0)</f>
        <v>0</v>
      </c>
      <c r="W474" s="160">
        <f t="shared" si="61"/>
        <v>0</v>
      </c>
      <c r="X474" s="154" t="str">
        <f t="shared" si="62"/>
        <v/>
      </c>
      <c r="Y474" s="154">
        <f xml:space="preserve"> IF(X474="", 0,IF(E474="",0, VLOOKUP(X474,Calculs!$B$25:$C$30,2,FALSE)*E474))</f>
        <v>0</v>
      </c>
      <c r="Z474" s="160">
        <f t="shared" si="63"/>
        <v>0</v>
      </c>
      <c r="AA474" s="154">
        <f xml:space="preserve">  IF(Z474="",0,Z474*Calculs!$C$32)</f>
        <v>0</v>
      </c>
      <c r="AC474" s="154">
        <f t="shared" si="64"/>
        <v>0</v>
      </c>
    </row>
    <row r="475" spans="1:29" s="153" customFormat="1" ht="12.75" customHeight="1" x14ac:dyDescent="0.2">
      <c r="A475" s="145" t="str">
        <f>IF('Peticions Aules'!A477="","",'Peticions Aules'!A477)</f>
        <v/>
      </c>
      <c r="B475" s="145" t="str">
        <f>IF('Peticions Aules'!B477="","",'Peticions Aules'!B477)</f>
        <v/>
      </c>
      <c r="C475" s="145" t="str">
        <f>IF('Peticions Aules'!C477="","",'Peticions Aules'!C477)</f>
        <v/>
      </c>
      <c r="D475" s="146" t="str">
        <f>IF('Peticions Aules'!D477="","",'Peticions Aules'!D477)</f>
        <v/>
      </c>
      <c r="E475" s="147" t="str">
        <f>IF('Peticions Aules'!E477="","",'Peticions Aules'!E477)</f>
        <v/>
      </c>
      <c r="F475" s="148" t="str">
        <f>IF('Peticions Aules'!F477="","",'Peticions Aules'!F477)</f>
        <v/>
      </c>
      <c r="G475" s="148" t="str">
        <f>IF('Peticions Aules'!G477="","",'Peticions Aules'!G477)</f>
        <v/>
      </c>
      <c r="H475" s="148" t="str">
        <f>IF('Peticions Aules'!H477="","",'Peticions Aules'!H477)</f>
        <v/>
      </c>
      <c r="I475" s="148" t="str">
        <f>IF('Peticions Aules'!I477="","",'Peticions Aules'!I477)</f>
        <v/>
      </c>
      <c r="J475" s="149" t="str">
        <f>IF('Peticions Aules'!J477="","",'Peticions Aules'!J477)</f>
        <v/>
      </c>
      <c r="K475" s="150" t="str">
        <f>IF('Peticions Aules'!K477="","",'Peticions Aules'!K477)</f>
        <v/>
      </c>
      <c r="L475" s="151" t="str">
        <f>IF('Peticions Aules'!L477="","",'Peticions Aules'!L477)</f>
        <v/>
      </c>
      <c r="M475" s="151" t="str">
        <f>IF('Peticions Aules'!M477="","",'Peticions Aules'!M477)</f>
        <v/>
      </c>
      <c r="N475" s="152" t="str">
        <f>IF('Peticions Aules'!N477="","",'Peticions Aules'!N477)</f>
        <v/>
      </c>
      <c r="O475" s="156" t="str">
        <f>IF('Peticions Aules'!O477="","",'Peticions Aules'!O477)</f>
        <v/>
      </c>
      <c r="Q475" s="160">
        <f t="shared" si="57"/>
        <v>0</v>
      </c>
      <c r="R475" s="154">
        <f xml:space="preserve"> IF(Q475="",0,Calculs!$C$35*Q475)</f>
        <v>0</v>
      </c>
      <c r="S475" s="160">
        <f t="shared" si="58"/>
        <v>0</v>
      </c>
      <c r="T475" s="153" t="str">
        <f t="shared" si="59"/>
        <v/>
      </c>
      <c r="U475" s="153" t="str">
        <f t="shared" si="60"/>
        <v/>
      </c>
      <c r="V475" s="154">
        <f xml:space="preserve">  IF(T475&lt;&gt;"",IF(E475="",0,SUMIF(Calculs!$B$2:$B$19,T475,Calculs!$C$2:$C$19)*E475),0)</f>
        <v>0</v>
      </c>
      <c r="W475" s="160">
        <f t="shared" si="61"/>
        <v>0</v>
      </c>
      <c r="X475" s="154" t="str">
        <f t="shared" si="62"/>
        <v/>
      </c>
      <c r="Y475" s="154">
        <f xml:space="preserve"> IF(X475="", 0,IF(E475="",0, VLOOKUP(X475,Calculs!$B$25:$C$30,2,FALSE)*E475))</f>
        <v>0</v>
      </c>
      <c r="Z475" s="160">
        <f t="shared" si="63"/>
        <v>0</v>
      </c>
      <c r="AA475" s="154">
        <f xml:space="preserve">  IF(Z475="",0,Z475*Calculs!$C$32)</f>
        <v>0</v>
      </c>
      <c r="AC475" s="154">
        <f t="shared" si="64"/>
        <v>0</v>
      </c>
    </row>
    <row r="476" spans="1:29" s="153" customFormat="1" ht="12.75" customHeight="1" x14ac:dyDescent="0.2">
      <c r="A476" s="145" t="str">
        <f>IF('Peticions Aules'!A478="","",'Peticions Aules'!A478)</f>
        <v/>
      </c>
      <c r="B476" s="145" t="str">
        <f>IF('Peticions Aules'!B478="","",'Peticions Aules'!B478)</f>
        <v/>
      </c>
      <c r="C476" s="145" t="str">
        <f>IF('Peticions Aules'!C478="","",'Peticions Aules'!C478)</f>
        <v/>
      </c>
      <c r="D476" s="146" t="str">
        <f>IF('Peticions Aules'!D478="","",'Peticions Aules'!D478)</f>
        <v/>
      </c>
      <c r="E476" s="147" t="str">
        <f>IF('Peticions Aules'!E478="","",'Peticions Aules'!E478)</f>
        <v/>
      </c>
      <c r="F476" s="148" t="str">
        <f>IF('Peticions Aules'!F478="","",'Peticions Aules'!F478)</f>
        <v/>
      </c>
      <c r="G476" s="148" t="str">
        <f>IF('Peticions Aules'!G478="","",'Peticions Aules'!G478)</f>
        <v/>
      </c>
      <c r="H476" s="148" t="str">
        <f>IF('Peticions Aules'!H478="","",'Peticions Aules'!H478)</f>
        <v/>
      </c>
      <c r="I476" s="148" t="str">
        <f>IF('Peticions Aules'!I478="","",'Peticions Aules'!I478)</f>
        <v/>
      </c>
      <c r="J476" s="149" t="str">
        <f>IF('Peticions Aules'!J478="","",'Peticions Aules'!J478)</f>
        <v/>
      </c>
      <c r="K476" s="150" t="str">
        <f>IF('Peticions Aules'!K478="","",'Peticions Aules'!K478)</f>
        <v/>
      </c>
      <c r="L476" s="151" t="str">
        <f>IF('Peticions Aules'!L478="","",'Peticions Aules'!L478)</f>
        <v/>
      </c>
      <c r="M476" s="151" t="str">
        <f>IF('Peticions Aules'!M478="","",'Peticions Aules'!M478)</f>
        <v/>
      </c>
      <c r="N476" s="152" t="str">
        <f>IF('Peticions Aules'!N478="","",'Peticions Aules'!N478)</f>
        <v/>
      </c>
      <c r="O476" s="156" t="str">
        <f>IF('Peticions Aules'!O478="","",'Peticions Aules'!O478)</f>
        <v/>
      </c>
      <c r="Q476" s="160">
        <f t="shared" si="57"/>
        <v>0</v>
      </c>
      <c r="R476" s="154">
        <f xml:space="preserve"> IF(Q476="",0,Calculs!$C$35*Q476)</f>
        <v>0</v>
      </c>
      <c r="S476" s="160">
        <f t="shared" si="58"/>
        <v>0</v>
      </c>
      <c r="T476" s="153" t="str">
        <f t="shared" si="59"/>
        <v/>
      </c>
      <c r="U476" s="153" t="str">
        <f t="shared" si="60"/>
        <v/>
      </c>
      <c r="V476" s="154">
        <f xml:space="preserve">  IF(T476&lt;&gt;"",IF(E476="",0,SUMIF(Calculs!$B$2:$B$19,T476,Calculs!$C$2:$C$19)*E476),0)</f>
        <v>0</v>
      </c>
      <c r="W476" s="160">
        <f t="shared" si="61"/>
        <v>0</v>
      </c>
      <c r="X476" s="154" t="str">
        <f t="shared" si="62"/>
        <v/>
      </c>
      <c r="Y476" s="154">
        <f xml:space="preserve"> IF(X476="", 0,IF(E476="",0, VLOOKUP(X476,Calculs!$B$25:$C$30,2,FALSE)*E476))</f>
        <v>0</v>
      </c>
      <c r="Z476" s="160">
        <f t="shared" si="63"/>
        <v>0</v>
      </c>
      <c r="AA476" s="154">
        <f xml:space="preserve">  IF(Z476="",0,Z476*Calculs!$C$32)</f>
        <v>0</v>
      </c>
      <c r="AC476" s="154">
        <f t="shared" si="64"/>
        <v>0</v>
      </c>
    </row>
    <row r="477" spans="1:29" s="153" customFormat="1" ht="12.75" customHeight="1" x14ac:dyDescent="0.2">
      <c r="A477" s="145" t="str">
        <f>IF('Peticions Aules'!A479="","",'Peticions Aules'!A479)</f>
        <v/>
      </c>
      <c r="B477" s="145" t="str">
        <f>IF('Peticions Aules'!B479="","",'Peticions Aules'!B479)</f>
        <v/>
      </c>
      <c r="C477" s="145" t="str">
        <f>IF('Peticions Aules'!C479="","",'Peticions Aules'!C479)</f>
        <v/>
      </c>
      <c r="D477" s="146" t="str">
        <f>IF('Peticions Aules'!D479="","",'Peticions Aules'!D479)</f>
        <v/>
      </c>
      <c r="E477" s="147" t="str">
        <f>IF('Peticions Aules'!E479="","",'Peticions Aules'!E479)</f>
        <v/>
      </c>
      <c r="F477" s="148" t="str">
        <f>IF('Peticions Aules'!F479="","",'Peticions Aules'!F479)</f>
        <v/>
      </c>
      <c r="G477" s="148" t="str">
        <f>IF('Peticions Aules'!G479="","",'Peticions Aules'!G479)</f>
        <v/>
      </c>
      <c r="H477" s="148" t="str">
        <f>IF('Peticions Aules'!H479="","",'Peticions Aules'!H479)</f>
        <v/>
      </c>
      <c r="I477" s="148" t="str">
        <f>IF('Peticions Aules'!I479="","",'Peticions Aules'!I479)</f>
        <v/>
      </c>
      <c r="J477" s="149" t="str">
        <f>IF('Peticions Aules'!J479="","",'Peticions Aules'!J479)</f>
        <v/>
      </c>
      <c r="K477" s="150" t="str">
        <f>IF('Peticions Aules'!K479="","",'Peticions Aules'!K479)</f>
        <v/>
      </c>
      <c r="L477" s="151" t="str">
        <f>IF('Peticions Aules'!L479="","",'Peticions Aules'!L479)</f>
        <v/>
      </c>
      <c r="M477" s="151" t="str">
        <f>IF('Peticions Aules'!M479="","",'Peticions Aules'!M479)</f>
        <v/>
      </c>
      <c r="N477" s="152" t="str">
        <f>IF('Peticions Aules'!N479="","",'Peticions Aules'!N479)</f>
        <v/>
      </c>
      <c r="O477" s="156" t="str">
        <f>IF('Peticions Aules'!O479="","",'Peticions Aules'!O479)</f>
        <v/>
      </c>
      <c r="Q477" s="160">
        <f t="shared" si="57"/>
        <v>0</v>
      </c>
      <c r="R477" s="154">
        <f xml:space="preserve"> IF(Q477="",0,Calculs!$C$35*Q477)</f>
        <v>0</v>
      </c>
      <c r="S477" s="160">
        <f t="shared" si="58"/>
        <v>0</v>
      </c>
      <c r="T477" s="153" t="str">
        <f t="shared" si="59"/>
        <v/>
      </c>
      <c r="U477" s="153" t="str">
        <f t="shared" si="60"/>
        <v/>
      </c>
      <c r="V477" s="154">
        <f xml:space="preserve">  IF(T477&lt;&gt;"",IF(E477="",0,SUMIF(Calculs!$B$2:$B$19,T477,Calculs!$C$2:$C$19)*E477),0)</f>
        <v>0</v>
      </c>
      <c r="W477" s="160">
        <f t="shared" si="61"/>
        <v>0</v>
      </c>
      <c r="X477" s="154" t="str">
        <f t="shared" si="62"/>
        <v/>
      </c>
      <c r="Y477" s="154">
        <f xml:space="preserve"> IF(X477="", 0,IF(E477="",0, VLOOKUP(X477,Calculs!$B$25:$C$30,2,FALSE)*E477))</f>
        <v>0</v>
      </c>
      <c r="Z477" s="160">
        <f t="shared" si="63"/>
        <v>0</v>
      </c>
      <c r="AA477" s="154">
        <f xml:space="preserve">  IF(Z477="",0,Z477*Calculs!$C$32)</f>
        <v>0</v>
      </c>
      <c r="AC477" s="154">
        <f t="shared" si="64"/>
        <v>0</v>
      </c>
    </row>
    <row r="478" spans="1:29" s="153" customFormat="1" ht="12.75" customHeight="1" x14ac:dyDescent="0.2">
      <c r="A478" s="145" t="str">
        <f>IF('Peticions Aules'!A480="","",'Peticions Aules'!A480)</f>
        <v/>
      </c>
      <c r="B478" s="145" t="str">
        <f>IF('Peticions Aules'!B480="","",'Peticions Aules'!B480)</f>
        <v/>
      </c>
      <c r="C478" s="145" t="str">
        <f>IF('Peticions Aules'!C480="","",'Peticions Aules'!C480)</f>
        <v/>
      </c>
      <c r="D478" s="146" t="str">
        <f>IF('Peticions Aules'!D480="","",'Peticions Aules'!D480)</f>
        <v/>
      </c>
      <c r="E478" s="147" t="str">
        <f>IF('Peticions Aules'!E480="","",'Peticions Aules'!E480)</f>
        <v/>
      </c>
      <c r="F478" s="148" t="str">
        <f>IF('Peticions Aules'!F480="","",'Peticions Aules'!F480)</f>
        <v/>
      </c>
      <c r="G478" s="148" t="str">
        <f>IF('Peticions Aules'!G480="","",'Peticions Aules'!G480)</f>
        <v/>
      </c>
      <c r="H478" s="148" t="str">
        <f>IF('Peticions Aules'!H480="","",'Peticions Aules'!H480)</f>
        <v/>
      </c>
      <c r="I478" s="148" t="str">
        <f>IF('Peticions Aules'!I480="","",'Peticions Aules'!I480)</f>
        <v/>
      </c>
      <c r="J478" s="149" t="str">
        <f>IF('Peticions Aules'!J480="","",'Peticions Aules'!J480)</f>
        <v/>
      </c>
      <c r="K478" s="150" t="str">
        <f>IF('Peticions Aules'!K480="","",'Peticions Aules'!K480)</f>
        <v/>
      </c>
      <c r="L478" s="151" t="str">
        <f>IF('Peticions Aules'!L480="","",'Peticions Aules'!L480)</f>
        <v/>
      </c>
      <c r="M478" s="151" t="str">
        <f>IF('Peticions Aules'!M480="","",'Peticions Aules'!M480)</f>
        <v/>
      </c>
      <c r="N478" s="152" t="str">
        <f>IF('Peticions Aules'!N480="","",'Peticions Aules'!N480)</f>
        <v/>
      </c>
      <c r="O478" s="156" t="str">
        <f>IF('Peticions Aules'!O480="","",'Peticions Aules'!O480)</f>
        <v/>
      </c>
      <c r="Q478" s="160">
        <f t="shared" si="57"/>
        <v>0</v>
      </c>
      <c r="R478" s="154">
        <f xml:space="preserve"> IF(Q478="",0,Calculs!$C$35*Q478)</f>
        <v>0</v>
      </c>
      <c r="S478" s="160">
        <f t="shared" si="58"/>
        <v>0</v>
      </c>
      <c r="T478" s="153" t="str">
        <f t="shared" si="59"/>
        <v/>
      </c>
      <c r="U478" s="153" t="str">
        <f t="shared" si="60"/>
        <v/>
      </c>
      <c r="V478" s="154">
        <f xml:space="preserve">  IF(T478&lt;&gt;"",IF(E478="",0,SUMIF(Calculs!$B$2:$B$19,T478,Calculs!$C$2:$C$19)*E478),0)</f>
        <v>0</v>
      </c>
      <c r="W478" s="160">
        <f t="shared" si="61"/>
        <v>0</v>
      </c>
      <c r="X478" s="154" t="str">
        <f t="shared" si="62"/>
        <v/>
      </c>
      <c r="Y478" s="154">
        <f xml:space="preserve"> IF(X478="", 0,IF(E478="",0, VLOOKUP(X478,Calculs!$B$25:$C$30,2,FALSE)*E478))</f>
        <v>0</v>
      </c>
      <c r="Z478" s="160">
        <f t="shared" si="63"/>
        <v>0</v>
      </c>
      <c r="AA478" s="154">
        <f xml:space="preserve">  IF(Z478="",0,Z478*Calculs!$C$32)</f>
        <v>0</v>
      </c>
      <c r="AC478" s="154">
        <f t="shared" si="64"/>
        <v>0</v>
      </c>
    </row>
    <row r="479" spans="1:29" s="153" customFormat="1" ht="12.75" customHeight="1" x14ac:dyDescent="0.2">
      <c r="A479" s="145" t="str">
        <f>IF('Peticions Aules'!A481="","",'Peticions Aules'!A481)</f>
        <v/>
      </c>
      <c r="B479" s="145" t="str">
        <f>IF('Peticions Aules'!B481="","",'Peticions Aules'!B481)</f>
        <v/>
      </c>
      <c r="C479" s="145" t="str">
        <f>IF('Peticions Aules'!C481="","",'Peticions Aules'!C481)</f>
        <v/>
      </c>
      <c r="D479" s="146" t="str">
        <f>IF('Peticions Aules'!D481="","",'Peticions Aules'!D481)</f>
        <v/>
      </c>
      <c r="E479" s="147" t="str">
        <f>IF('Peticions Aules'!E481="","",'Peticions Aules'!E481)</f>
        <v/>
      </c>
      <c r="F479" s="148" t="str">
        <f>IF('Peticions Aules'!F481="","",'Peticions Aules'!F481)</f>
        <v/>
      </c>
      <c r="G479" s="148" t="str">
        <f>IF('Peticions Aules'!G481="","",'Peticions Aules'!G481)</f>
        <v/>
      </c>
      <c r="H479" s="148" t="str">
        <f>IF('Peticions Aules'!H481="","",'Peticions Aules'!H481)</f>
        <v/>
      </c>
      <c r="I479" s="148" t="str">
        <f>IF('Peticions Aules'!I481="","",'Peticions Aules'!I481)</f>
        <v/>
      </c>
      <c r="J479" s="149" t="str">
        <f>IF('Peticions Aules'!J481="","",'Peticions Aules'!J481)</f>
        <v/>
      </c>
      <c r="K479" s="150" t="str">
        <f>IF('Peticions Aules'!K481="","",'Peticions Aules'!K481)</f>
        <v/>
      </c>
      <c r="L479" s="151" t="str">
        <f>IF('Peticions Aules'!L481="","",'Peticions Aules'!L481)</f>
        <v/>
      </c>
      <c r="M479" s="151" t="str">
        <f>IF('Peticions Aules'!M481="","",'Peticions Aules'!M481)</f>
        <v/>
      </c>
      <c r="N479" s="152" t="str">
        <f>IF('Peticions Aules'!N481="","",'Peticions Aules'!N481)</f>
        <v/>
      </c>
      <c r="O479" s="156" t="str">
        <f>IF('Peticions Aules'!O481="","",'Peticions Aules'!O481)</f>
        <v/>
      </c>
      <c r="Q479" s="160">
        <f t="shared" si="57"/>
        <v>0</v>
      </c>
      <c r="R479" s="154">
        <f xml:space="preserve"> IF(Q479="",0,Calculs!$C$35*Q479)</f>
        <v>0</v>
      </c>
      <c r="S479" s="160">
        <f t="shared" si="58"/>
        <v>0</v>
      </c>
      <c r="T479" s="153" t="str">
        <f t="shared" si="59"/>
        <v/>
      </c>
      <c r="U479" s="153" t="str">
        <f t="shared" si="60"/>
        <v/>
      </c>
      <c r="V479" s="154">
        <f xml:space="preserve">  IF(T479&lt;&gt;"",IF(E479="",0,SUMIF(Calculs!$B$2:$B$19,T479,Calculs!$C$2:$C$19)*E479),0)</f>
        <v>0</v>
      </c>
      <c r="W479" s="160">
        <f t="shared" si="61"/>
        <v>0</v>
      </c>
      <c r="X479" s="154" t="str">
        <f t="shared" si="62"/>
        <v/>
      </c>
      <c r="Y479" s="154">
        <f xml:space="preserve"> IF(X479="", 0,IF(E479="",0, VLOOKUP(X479,Calculs!$B$25:$C$30,2,FALSE)*E479))</f>
        <v>0</v>
      </c>
      <c r="Z479" s="160">
        <f t="shared" si="63"/>
        <v>0</v>
      </c>
      <c r="AA479" s="154">
        <f xml:space="preserve">  IF(Z479="",0,Z479*Calculs!$C$32)</f>
        <v>0</v>
      </c>
      <c r="AC479" s="154">
        <f t="shared" si="64"/>
        <v>0</v>
      </c>
    </row>
    <row r="480" spans="1:29" s="153" customFormat="1" ht="12.75" customHeight="1" x14ac:dyDescent="0.2">
      <c r="A480" s="145" t="str">
        <f>IF('Peticions Aules'!A482="","",'Peticions Aules'!A482)</f>
        <v/>
      </c>
      <c r="B480" s="145" t="str">
        <f>IF('Peticions Aules'!B482="","",'Peticions Aules'!B482)</f>
        <v/>
      </c>
      <c r="C480" s="145" t="str">
        <f>IF('Peticions Aules'!C482="","",'Peticions Aules'!C482)</f>
        <v/>
      </c>
      <c r="D480" s="146" t="str">
        <f>IF('Peticions Aules'!D482="","",'Peticions Aules'!D482)</f>
        <v/>
      </c>
      <c r="E480" s="147" t="str">
        <f>IF('Peticions Aules'!E482="","",'Peticions Aules'!E482)</f>
        <v/>
      </c>
      <c r="F480" s="148" t="str">
        <f>IF('Peticions Aules'!F482="","",'Peticions Aules'!F482)</f>
        <v/>
      </c>
      <c r="G480" s="148" t="str">
        <f>IF('Peticions Aules'!G482="","",'Peticions Aules'!G482)</f>
        <v/>
      </c>
      <c r="H480" s="148" t="str">
        <f>IF('Peticions Aules'!H482="","",'Peticions Aules'!H482)</f>
        <v/>
      </c>
      <c r="I480" s="148" t="str">
        <f>IF('Peticions Aules'!I482="","",'Peticions Aules'!I482)</f>
        <v/>
      </c>
      <c r="J480" s="149" t="str">
        <f>IF('Peticions Aules'!J482="","",'Peticions Aules'!J482)</f>
        <v/>
      </c>
      <c r="K480" s="150" t="str">
        <f>IF('Peticions Aules'!K482="","",'Peticions Aules'!K482)</f>
        <v/>
      </c>
      <c r="L480" s="151" t="str">
        <f>IF('Peticions Aules'!L482="","",'Peticions Aules'!L482)</f>
        <v/>
      </c>
      <c r="M480" s="151" t="str">
        <f>IF('Peticions Aules'!M482="","",'Peticions Aules'!M482)</f>
        <v/>
      </c>
      <c r="N480" s="152" t="str">
        <f>IF('Peticions Aules'!N482="","",'Peticions Aules'!N482)</f>
        <v/>
      </c>
      <c r="O480" s="156" t="str">
        <f>IF('Peticions Aules'!O482="","",'Peticions Aules'!O482)</f>
        <v/>
      </c>
      <c r="Q480" s="160">
        <f t="shared" si="57"/>
        <v>0</v>
      </c>
      <c r="R480" s="154">
        <f xml:space="preserve"> IF(Q480="",0,Calculs!$C$35*Q480)</f>
        <v>0</v>
      </c>
      <c r="S480" s="160">
        <f t="shared" si="58"/>
        <v>0</v>
      </c>
      <c r="T480" s="153" t="str">
        <f t="shared" si="59"/>
        <v/>
      </c>
      <c r="U480" s="153" t="str">
        <f t="shared" si="60"/>
        <v/>
      </c>
      <c r="V480" s="154">
        <f xml:space="preserve">  IF(T480&lt;&gt;"",IF(E480="",0,SUMIF(Calculs!$B$2:$B$19,T480,Calculs!$C$2:$C$19)*E480),0)</f>
        <v>0</v>
      </c>
      <c r="W480" s="160">
        <f t="shared" si="61"/>
        <v>0</v>
      </c>
      <c r="X480" s="154" t="str">
        <f t="shared" si="62"/>
        <v/>
      </c>
      <c r="Y480" s="154">
        <f xml:space="preserve"> IF(X480="", 0,IF(E480="",0, VLOOKUP(X480,Calculs!$B$25:$C$30,2,FALSE)*E480))</f>
        <v>0</v>
      </c>
      <c r="Z480" s="160">
        <f t="shared" si="63"/>
        <v>0</v>
      </c>
      <c r="AA480" s="154">
        <f xml:space="preserve">  IF(Z480="",0,Z480*Calculs!$C$32)</f>
        <v>0</v>
      </c>
      <c r="AC480" s="154">
        <f t="shared" si="64"/>
        <v>0</v>
      </c>
    </row>
    <row r="481" spans="1:29" s="153" customFormat="1" ht="12.75" customHeight="1" x14ac:dyDescent="0.2">
      <c r="A481" s="145" t="str">
        <f>IF('Peticions Aules'!A483="","",'Peticions Aules'!A483)</f>
        <v/>
      </c>
      <c r="B481" s="145" t="str">
        <f>IF('Peticions Aules'!B483="","",'Peticions Aules'!B483)</f>
        <v/>
      </c>
      <c r="C481" s="145" t="str">
        <f>IF('Peticions Aules'!C483="","",'Peticions Aules'!C483)</f>
        <v/>
      </c>
      <c r="D481" s="146" t="str">
        <f>IF('Peticions Aules'!D483="","",'Peticions Aules'!D483)</f>
        <v/>
      </c>
      <c r="E481" s="147" t="str">
        <f>IF('Peticions Aules'!E483="","",'Peticions Aules'!E483)</f>
        <v/>
      </c>
      <c r="F481" s="148" t="str">
        <f>IF('Peticions Aules'!F483="","",'Peticions Aules'!F483)</f>
        <v/>
      </c>
      <c r="G481" s="148" t="str">
        <f>IF('Peticions Aules'!G483="","",'Peticions Aules'!G483)</f>
        <v/>
      </c>
      <c r="H481" s="148" t="str">
        <f>IF('Peticions Aules'!H483="","",'Peticions Aules'!H483)</f>
        <v/>
      </c>
      <c r="I481" s="148" t="str">
        <f>IF('Peticions Aules'!I483="","",'Peticions Aules'!I483)</f>
        <v/>
      </c>
      <c r="J481" s="149" t="str">
        <f>IF('Peticions Aules'!J483="","",'Peticions Aules'!J483)</f>
        <v/>
      </c>
      <c r="K481" s="150" t="str">
        <f>IF('Peticions Aules'!K483="","",'Peticions Aules'!K483)</f>
        <v/>
      </c>
      <c r="L481" s="151" t="str">
        <f>IF('Peticions Aules'!L483="","",'Peticions Aules'!L483)</f>
        <v/>
      </c>
      <c r="M481" s="151" t="str">
        <f>IF('Peticions Aules'!M483="","",'Peticions Aules'!M483)</f>
        <v/>
      </c>
      <c r="N481" s="152" t="str">
        <f>IF('Peticions Aules'!N483="","",'Peticions Aules'!N483)</f>
        <v/>
      </c>
      <c r="O481" s="156" t="str">
        <f>IF('Peticions Aules'!O483="","",'Peticions Aules'!O483)</f>
        <v/>
      </c>
      <c r="Q481" s="160">
        <f t="shared" si="57"/>
        <v>0</v>
      </c>
      <c r="R481" s="154">
        <f xml:space="preserve"> IF(Q481="",0,Calculs!$C$35*Q481)</f>
        <v>0</v>
      </c>
      <c r="S481" s="160">
        <f t="shared" si="58"/>
        <v>0</v>
      </c>
      <c r="T481" s="153" t="str">
        <f t="shared" si="59"/>
        <v/>
      </c>
      <c r="U481" s="153" t="str">
        <f t="shared" si="60"/>
        <v/>
      </c>
      <c r="V481" s="154">
        <f xml:space="preserve">  IF(T481&lt;&gt;"",IF(E481="",0,SUMIF(Calculs!$B$2:$B$19,T481,Calculs!$C$2:$C$19)*E481),0)</f>
        <v>0</v>
      </c>
      <c r="W481" s="160">
        <f t="shared" si="61"/>
        <v>0</v>
      </c>
      <c r="X481" s="154" t="str">
        <f t="shared" si="62"/>
        <v/>
      </c>
      <c r="Y481" s="154">
        <f xml:space="preserve"> IF(X481="", 0,IF(E481="",0, VLOOKUP(X481,Calculs!$B$25:$C$30,2,FALSE)*E481))</f>
        <v>0</v>
      </c>
      <c r="Z481" s="160">
        <f t="shared" si="63"/>
        <v>0</v>
      </c>
      <c r="AA481" s="154">
        <f xml:space="preserve">  IF(Z481="",0,Z481*Calculs!$C$32)</f>
        <v>0</v>
      </c>
      <c r="AC481" s="154">
        <f t="shared" si="64"/>
        <v>0</v>
      </c>
    </row>
    <row r="482" spans="1:29" s="153" customFormat="1" ht="12.75" customHeight="1" x14ac:dyDescent="0.2">
      <c r="A482" s="145" t="str">
        <f>IF('Peticions Aules'!A484="","",'Peticions Aules'!A484)</f>
        <v/>
      </c>
      <c r="B482" s="145" t="str">
        <f>IF('Peticions Aules'!B484="","",'Peticions Aules'!B484)</f>
        <v/>
      </c>
      <c r="C482" s="145" t="str">
        <f>IF('Peticions Aules'!C484="","",'Peticions Aules'!C484)</f>
        <v/>
      </c>
      <c r="D482" s="146" t="str">
        <f>IF('Peticions Aules'!D484="","",'Peticions Aules'!D484)</f>
        <v/>
      </c>
      <c r="E482" s="147" t="str">
        <f>IF('Peticions Aules'!E484="","",'Peticions Aules'!E484)</f>
        <v/>
      </c>
      <c r="F482" s="148" t="str">
        <f>IF('Peticions Aules'!F484="","",'Peticions Aules'!F484)</f>
        <v/>
      </c>
      <c r="G482" s="148" t="str">
        <f>IF('Peticions Aules'!G484="","",'Peticions Aules'!G484)</f>
        <v/>
      </c>
      <c r="H482" s="148" t="str">
        <f>IF('Peticions Aules'!H484="","",'Peticions Aules'!H484)</f>
        <v/>
      </c>
      <c r="I482" s="148" t="str">
        <f>IF('Peticions Aules'!I484="","",'Peticions Aules'!I484)</f>
        <v/>
      </c>
      <c r="J482" s="149" t="str">
        <f>IF('Peticions Aules'!J484="","",'Peticions Aules'!J484)</f>
        <v/>
      </c>
      <c r="K482" s="150" t="str">
        <f>IF('Peticions Aules'!K484="","",'Peticions Aules'!K484)</f>
        <v/>
      </c>
      <c r="L482" s="151" t="str">
        <f>IF('Peticions Aules'!L484="","",'Peticions Aules'!L484)</f>
        <v/>
      </c>
      <c r="M482" s="151" t="str">
        <f>IF('Peticions Aules'!M484="","",'Peticions Aules'!M484)</f>
        <v/>
      </c>
      <c r="N482" s="152" t="str">
        <f>IF('Peticions Aules'!N484="","",'Peticions Aules'!N484)</f>
        <v/>
      </c>
      <c r="O482" s="156" t="str">
        <f>IF('Peticions Aules'!O484="","",'Peticions Aules'!O484)</f>
        <v/>
      </c>
      <c r="Q482" s="160">
        <f t="shared" si="57"/>
        <v>0</v>
      </c>
      <c r="R482" s="154">
        <f xml:space="preserve"> IF(Q482="",0,Calculs!$C$35*Q482)</f>
        <v>0</v>
      </c>
      <c r="S482" s="160">
        <f t="shared" si="58"/>
        <v>0</v>
      </c>
      <c r="T482" s="153" t="str">
        <f t="shared" si="59"/>
        <v/>
      </c>
      <c r="U482" s="153" t="str">
        <f t="shared" si="60"/>
        <v/>
      </c>
      <c r="V482" s="154">
        <f xml:space="preserve">  IF(T482&lt;&gt;"",IF(E482="",0,SUMIF(Calculs!$B$2:$B$19,T482,Calculs!$C$2:$C$19)*E482),0)</f>
        <v>0</v>
      </c>
      <c r="W482" s="160">
        <f t="shared" si="61"/>
        <v>0</v>
      </c>
      <c r="X482" s="154" t="str">
        <f t="shared" si="62"/>
        <v/>
      </c>
      <c r="Y482" s="154">
        <f xml:space="preserve"> IF(X482="", 0,IF(E482="",0, VLOOKUP(X482,Calculs!$B$25:$C$30,2,FALSE)*E482))</f>
        <v>0</v>
      </c>
      <c r="Z482" s="160">
        <f t="shared" si="63"/>
        <v>0</v>
      </c>
      <c r="AA482" s="154">
        <f xml:space="preserve">  IF(Z482="",0,Z482*Calculs!$C$32)</f>
        <v>0</v>
      </c>
      <c r="AC482" s="154">
        <f t="shared" si="64"/>
        <v>0</v>
      </c>
    </row>
    <row r="483" spans="1:29" s="153" customFormat="1" ht="12.75" customHeight="1" x14ac:dyDescent="0.2">
      <c r="A483" s="145" t="str">
        <f>IF('Peticions Aules'!A485="","",'Peticions Aules'!A485)</f>
        <v/>
      </c>
      <c r="B483" s="145" t="str">
        <f>IF('Peticions Aules'!B485="","",'Peticions Aules'!B485)</f>
        <v/>
      </c>
      <c r="C483" s="145" t="str">
        <f>IF('Peticions Aules'!C485="","",'Peticions Aules'!C485)</f>
        <v/>
      </c>
      <c r="D483" s="146" t="str">
        <f>IF('Peticions Aules'!D485="","",'Peticions Aules'!D485)</f>
        <v/>
      </c>
      <c r="E483" s="147" t="str">
        <f>IF('Peticions Aules'!E485="","",'Peticions Aules'!E485)</f>
        <v/>
      </c>
      <c r="F483" s="148" t="str">
        <f>IF('Peticions Aules'!F485="","",'Peticions Aules'!F485)</f>
        <v/>
      </c>
      <c r="G483" s="148" t="str">
        <f>IF('Peticions Aules'!G485="","",'Peticions Aules'!G485)</f>
        <v/>
      </c>
      <c r="H483" s="148" t="str">
        <f>IF('Peticions Aules'!H485="","",'Peticions Aules'!H485)</f>
        <v/>
      </c>
      <c r="I483" s="148" t="str">
        <f>IF('Peticions Aules'!I485="","",'Peticions Aules'!I485)</f>
        <v/>
      </c>
      <c r="J483" s="149" t="str">
        <f>IF('Peticions Aules'!J485="","",'Peticions Aules'!J485)</f>
        <v/>
      </c>
      <c r="K483" s="150" t="str">
        <f>IF('Peticions Aules'!K485="","",'Peticions Aules'!K485)</f>
        <v/>
      </c>
      <c r="L483" s="151" t="str">
        <f>IF('Peticions Aules'!L485="","",'Peticions Aules'!L485)</f>
        <v/>
      </c>
      <c r="M483" s="151" t="str">
        <f>IF('Peticions Aules'!M485="","",'Peticions Aules'!M485)</f>
        <v/>
      </c>
      <c r="N483" s="152" t="str">
        <f>IF('Peticions Aules'!N485="","",'Peticions Aules'!N485)</f>
        <v/>
      </c>
      <c r="O483" s="156" t="str">
        <f>IF('Peticions Aules'!O485="","",'Peticions Aules'!O485)</f>
        <v/>
      </c>
      <c r="Q483" s="160">
        <f t="shared" si="57"/>
        <v>0</v>
      </c>
      <c r="R483" s="154">
        <f xml:space="preserve"> IF(Q483="",0,Calculs!$C$35*Q483)</f>
        <v>0</v>
      </c>
      <c r="S483" s="160">
        <f t="shared" si="58"/>
        <v>0</v>
      </c>
      <c r="T483" s="153" t="str">
        <f t="shared" si="59"/>
        <v/>
      </c>
      <c r="U483" s="153" t="str">
        <f t="shared" si="60"/>
        <v/>
      </c>
      <c r="V483" s="154">
        <f xml:space="preserve">  IF(T483&lt;&gt;"",IF(E483="",0,SUMIF(Calculs!$B$2:$B$19,T483,Calculs!$C$2:$C$19)*E483),0)</f>
        <v>0</v>
      </c>
      <c r="W483" s="160">
        <f t="shared" si="61"/>
        <v>0</v>
      </c>
      <c r="X483" s="154" t="str">
        <f t="shared" si="62"/>
        <v/>
      </c>
      <c r="Y483" s="154">
        <f xml:space="preserve"> IF(X483="", 0,IF(E483="",0, VLOOKUP(X483,Calculs!$B$25:$C$30,2,FALSE)*E483))</f>
        <v>0</v>
      </c>
      <c r="Z483" s="160">
        <f t="shared" si="63"/>
        <v>0</v>
      </c>
      <c r="AA483" s="154">
        <f xml:space="preserve">  IF(Z483="",0,Z483*Calculs!$C$32)</f>
        <v>0</v>
      </c>
      <c r="AC483" s="154">
        <f t="shared" si="64"/>
        <v>0</v>
      </c>
    </row>
    <row r="484" spans="1:29" s="153" customFormat="1" ht="12.75" customHeight="1" x14ac:dyDescent="0.2">
      <c r="A484" s="145" t="str">
        <f>IF('Peticions Aules'!A486="","",'Peticions Aules'!A486)</f>
        <v/>
      </c>
      <c r="B484" s="145" t="str">
        <f>IF('Peticions Aules'!B486="","",'Peticions Aules'!B486)</f>
        <v/>
      </c>
      <c r="C484" s="145" t="str">
        <f>IF('Peticions Aules'!C486="","",'Peticions Aules'!C486)</f>
        <v/>
      </c>
      <c r="D484" s="146" t="str">
        <f>IF('Peticions Aules'!D486="","",'Peticions Aules'!D486)</f>
        <v/>
      </c>
      <c r="E484" s="147" t="str">
        <f>IF('Peticions Aules'!E486="","",'Peticions Aules'!E486)</f>
        <v/>
      </c>
      <c r="F484" s="148" t="str">
        <f>IF('Peticions Aules'!F486="","",'Peticions Aules'!F486)</f>
        <v/>
      </c>
      <c r="G484" s="148" t="str">
        <f>IF('Peticions Aules'!G486="","",'Peticions Aules'!G486)</f>
        <v/>
      </c>
      <c r="H484" s="148" t="str">
        <f>IF('Peticions Aules'!H486="","",'Peticions Aules'!H486)</f>
        <v/>
      </c>
      <c r="I484" s="148" t="str">
        <f>IF('Peticions Aules'!I486="","",'Peticions Aules'!I486)</f>
        <v/>
      </c>
      <c r="J484" s="149" t="str">
        <f>IF('Peticions Aules'!J486="","",'Peticions Aules'!J486)</f>
        <v/>
      </c>
      <c r="K484" s="150" t="str">
        <f>IF('Peticions Aules'!K486="","",'Peticions Aules'!K486)</f>
        <v/>
      </c>
      <c r="L484" s="151" t="str">
        <f>IF('Peticions Aules'!L486="","",'Peticions Aules'!L486)</f>
        <v/>
      </c>
      <c r="M484" s="151" t="str">
        <f>IF('Peticions Aules'!M486="","",'Peticions Aules'!M486)</f>
        <v/>
      </c>
      <c r="N484" s="152" t="str">
        <f>IF('Peticions Aules'!N486="","",'Peticions Aules'!N486)</f>
        <v/>
      </c>
      <c r="O484" s="156" t="str">
        <f>IF('Peticions Aules'!O486="","",'Peticions Aules'!O486)</f>
        <v/>
      </c>
      <c r="Q484" s="160">
        <f t="shared" si="57"/>
        <v>0</v>
      </c>
      <c r="R484" s="154">
        <f xml:space="preserve"> IF(Q484="",0,Calculs!$C$35*Q484)</f>
        <v>0</v>
      </c>
      <c r="S484" s="160">
        <f t="shared" si="58"/>
        <v>0</v>
      </c>
      <c r="T484" s="153" t="str">
        <f t="shared" si="59"/>
        <v/>
      </c>
      <c r="U484" s="153" t="str">
        <f t="shared" si="60"/>
        <v/>
      </c>
      <c r="V484" s="154">
        <f xml:space="preserve">  IF(T484&lt;&gt;"",IF(E484="",0,SUMIF(Calculs!$B$2:$B$19,T484,Calculs!$C$2:$C$19)*E484),0)</f>
        <v>0</v>
      </c>
      <c r="W484" s="160">
        <f t="shared" si="61"/>
        <v>0</v>
      </c>
      <c r="X484" s="154" t="str">
        <f t="shared" si="62"/>
        <v/>
      </c>
      <c r="Y484" s="154">
        <f xml:space="preserve"> IF(X484="", 0,IF(E484="",0, VLOOKUP(X484,Calculs!$B$25:$C$30,2,FALSE)*E484))</f>
        <v>0</v>
      </c>
      <c r="Z484" s="160">
        <f t="shared" si="63"/>
        <v>0</v>
      </c>
      <c r="AA484" s="154">
        <f xml:space="preserve">  IF(Z484="",0,Z484*Calculs!$C$32)</f>
        <v>0</v>
      </c>
      <c r="AC484" s="154">
        <f t="shared" si="64"/>
        <v>0</v>
      </c>
    </row>
    <row r="485" spans="1:29" s="153" customFormat="1" ht="12.75" customHeight="1" x14ac:dyDescent="0.2">
      <c r="A485" s="145" t="str">
        <f>IF('Peticions Aules'!A487="","",'Peticions Aules'!A487)</f>
        <v/>
      </c>
      <c r="B485" s="145" t="str">
        <f>IF('Peticions Aules'!B487="","",'Peticions Aules'!B487)</f>
        <v/>
      </c>
      <c r="C485" s="145" t="str">
        <f>IF('Peticions Aules'!C487="","",'Peticions Aules'!C487)</f>
        <v/>
      </c>
      <c r="D485" s="146" t="str">
        <f>IF('Peticions Aules'!D487="","",'Peticions Aules'!D487)</f>
        <v/>
      </c>
      <c r="E485" s="147" t="str">
        <f>IF('Peticions Aules'!E487="","",'Peticions Aules'!E487)</f>
        <v/>
      </c>
      <c r="F485" s="148" t="str">
        <f>IF('Peticions Aules'!F487="","",'Peticions Aules'!F487)</f>
        <v/>
      </c>
      <c r="G485" s="148" t="str">
        <f>IF('Peticions Aules'!G487="","",'Peticions Aules'!G487)</f>
        <v/>
      </c>
      <c r="H485" s="148" t="str">
        <f>IF('Peticions Aules'!H487="","",'Peticions Aules'!H487)</f>
        <v/>
      </c>
      <c r="I485" s="148" t="str">
        <f>IF('Peticions Aules'!I487="","",'Peticions Aules'!I487)</f>
        <v/>
      </c>
      <c r="J485" s="149" t="str">
        <f>IF('Peticions Aules'!J487="","",'Peticions Aules'!J487)</f>
        <v/>
      </c>
      <c r="K485" s="150" t="str">
        <f>IF('Peticions Aules'!K487="","",'Peticions Aules'!K487)</f>
        <v/>
      </c>
      <c r="L485" s="151" t="str">
        <f>IF('Peticions Aules'!L487="","",'Peticions Aules'!L487)</f>
        <v/>
      </c>
      <c r="M485" s="151" t="str">
        <f>IF('Peticions Aules'!M487="","",'Peticions Aules'!M487)</f>
        <v/>
      </c>
      <c r="N485" s="152" t="str">
        <f>IF('Peticions Aules'!N487="","",'Peticions Aules'!N487)</f>
        <v/>
      </c>
      <c r="O485" s="156" t="str">
        <f>IF('Peticions Aules'!O487="","",'Peticions Aules'!O487)</f>
        <v/>
      </c>
      <c r="Q485" s="160">
        <f t="shared" si="57"/>
        <v>0</v>
      </c>
      <c r="R485" s="154">
        <f xml:space="preserve"> IF(Q485="",0,Calculs!$C$35*Q485)</f>
        <v>0</v>
      </c>
      <c r="S485" s="160">
        <f t="shared" si="58"/>
        <v>0</v>
      </c>
      <c r="T485" s="153" t="str">
        <f t="shared" si="59"/>
        <v/>
      </c>
      <c r="U485" s="153" t="str">
        <f t="shared" si="60"/>
        <v/>
      </c>
      <c r="V485" s="154">
        <f xml:space="preserve">  IF(T485&lt;&gt;"",IF(E485="",0,SUMIF(Calculs!$B$2:$B$19,T485,Calculs!$C$2:$C$19)*E485),0)</f>
        <v>0</v>
      </c>
      <c r="W485" s="160">
        <f t="shared" si="61"/>
        <v>0</v>
      </c>
      <c r="X485" s="154" t="str">
        <f t="shared" si="62"/>
        <v/>
      </c>
      <c r="Y485" s="154">
        <f xml:space="preserve"> IF(X485="", 0,IF(E485="",0, VLOOKUP(X485,Calculs!$B$25:$C$30,2,FALSE)*E485))</f>
        <v>0</v>
      </c>
      <c r="Z485" s="160">
        <f t="shared" si="63"/>
        <v>0</v>
      </c>
      <c r="AA485" s="154">
        <f xml:space="preserve">  IF(Z485="",0,Z485*Calculs!$C$32)</f>
        <v>0</v>
      </c>
      <c r="AC485" s="154">
        <f t="shared" si="64"/>
        <v>0</v>
      </c>
    </row>
    <row r="486" spans="1:29" s="153" customFormat="1" ht="12.75" customHeight="1" x14ac:dyDescent="0.2">
      <c r="A486" s="145" t="str">
        <f>IF('Peticions Aules'!A488="","",'Peticions Aules'!A488)</f>
        <v/>
      </c>
      <c r="B486" s="145" t="str">
        <f>IF('Peticions Aules'!B488="","",'Peticions Aules'!B488)</f>
        <v/>
      </c>
      <c r="C486" s="145" t="str">
        <f>IF('Peticions Aules'!C488="","",'Peticions Aules'!C488)</f>
        <v/>
      </c>
      <c r="D486" s="146" t="str">
        <f>IF('Peticions Aules'!D488="","",'Peticions Aules'!D488)</f>
        <v/>
      </c>
      <c r="E486" s="147" t="str">
        <f>IF('Peticions Aules'!E488="","",'Peticions Aules'!E488)</f>
        <v/>
      </c>
      <c r="F486" s="148" t="str">
        <f>IF('Peticions Aules'!F488="","",'Peticions Aules'!F488)</f>
        <v/>
      </c>
      <c r="G486" s="148" t="str">
        <f>IF('Peticions Aules'!G488="","",'Peticions Aules'!G488)</f>
        <v/>
      </c>
      <c r="H486" s="148" t="str">
        <f>IF('Peticions Aules'!H488="","",'Peticions Aules'!H488)</f>
        <v/>
      </c>
      <c r="I486" s="148" t="str">
        <f>IF('Peticions Aules'!I488="","",'Peticions Aules'!I488)</f>
        <v/>
      </c>
      <c r="J486" s="149" t="str">
        <f>IF('Peticions Aules'!J488="","",'Peticions Aules'!J488)</f>
        <v/>
      </c>
      <c r="K486" s="150" t="str">
        <f>IF('Peticions Aules'!K488="","",'Peticions Aules'!K488)</f>
        <v/>
      </c>
      <c r="L486" s="151" t="str">
        <f>IF('Peticions Aules'!L488="","",'Peticions Aules'!L488)</f>
        <v/>
      </c>
      <c r="M486" s="151" t="str">
        <f>IF('Peticions Aules'!M488="","",'Peticions Aules'!M488)</f>
        <v/>
      </c>
      <c r="N486" s="152" t="str">
        <f>IF('Peticions Aules'!N488="","",'Peticions Aules'!N488)</f>
        <v/>
      </c>
      <c r="O486" s="156" t="str">
        <f>IF('Peticions Aules'!O488="","",'Peticions Aules'!O488)</f>
        <v/>
      </c>
      <c r="Q486" s="160">
        <f t="shared" si="57"/>
        <v>0</v>
      </c>
      <c r="R486" s="154">
        <f xml:space="preserve"> IF(Q486="",0,Calculs!$C$35*Q486)</f>
        <v>0</v>
      </c>
      <c r="S486" s="160">
        <f t="shared" si="58"/>
        <v>0</v>
      </c>
      <c r="T486" s="153" t="str">
        <f t="shared" si="59"/>
        <v/>
      </c>
      <c r="U486" s="153" t="str">
        <f t="shared" si="60"/>
        <v/>
      </c>
      <c r="V486" s="154">
        <f xml:space="preserve">  IF(T486&lt;&gt;"",IF(E486="",0,SUMIF(Calculs!$B$2:$B$19,T486,Calculs!$C$2:$C$19)*E486),0)</f>
        <v>0</v>
      </c>
      <c r="W486" s="160">
        <f t="shared" si="61"/>
        <v>0</v>
      </c>
      <c r="X486" s="154" t="str">
        <f t="shared" si="62"/>
        <v/>
      </c>
      <c r="Y486" s="154">
        <f xml:space="preserve"> IF(X486="", 0,IF(E486="",0, VLOOKUP(X486,Calculs!$B$25:$C$30,2,FALSE)*E486))</f>
        <v>0</v>
      </c>
      <c r="Z486" s="160">
        <f t="shared" si="63"/>
        <v>0</v>
      </c>
      <c r="AA486" s="154">
        <f xml:space="preserve">  IF(Z486="",0,Z486*Calculs!$C$32)</f>
        <v>0</v>
      </c>
      <c r="AC486" s="154">
        <f t="shared" si="64"/>
        <v>0</v>
      </c>
    </row>
    <row r="487" spans="1:29" s="153" customFormat="1" ht="12.75" customHeight="1" x14ac:dyDescent="0.2">
      <c r="A487" s="145" t="str">
        <f>IF('Peticions Aules'!A489="","",'Peticions Aules'!A489)</f>
        <v/>
      </c>
      <c r="B487" s="145" t="str">
        <f>IF('Peticions Aules'!B489="","",'Peticions Aules'!B489)</f>
        <v/>
      </c>
      <c r="C487" s="145" t="str">
        <f>IF('Peticions Aules'!C489="","",'Peticions Aules'!C489)</f>
        <v/>
      </c>
      <c r="D487" s="146" t="str">
        <f>IF('Peticions Aules'!D489="","",'Peticions Aules'!D489)</f>
        <v/>
      </c>
      <c r="E487" s="147" t="str">
        <f>IF('Peticions Aules'!E489="","",'Peticions Aules'!E489)</f>
        <v/>
      </c>
      <c r="F487" s="148" t="str">
        <f>IF('Peticions Aules'!F489="","",'Peticions Aules'!F489)</f>
        <v/>
      </c>
      <c r="G487" s="148" t="str">
        <f>IF('Peticions Aules'!G489="","",'Peticions Aules'!G489)</f>
        <v/>
      </c>
      <c r="H487" s="148" t="str">
        <f>IF('Peticions Aules'!H489="","",'Peticions Aules'!H489)</f>
        <v/>
      </c>
      <c r="I487" s="148" t="str">
        <f>IF('Peticions Aules'!I489="","",'Peticions Aules'!I489)</f>
        <v/>
      </c>
      <c r="J487" s="149" t="str">
        <f>IF('Peticions Aules'!J489="","",'Peticions Aules'!J489)</f>
        <v/>
      </c>
      <c r="K487" s="150" t="str">
        <f>IF('Peticions Aules'!K489="","",'Peticions Aules'!K489)</f>
        <v/>
      </c>
      <c r="L487" s="151" t="str">
        <f>IF('Peticions Aules'!L489="","",'Peticions Aules'!L489)</f>
        <v/>
      </c>
      <c r="M487" s="151" t="str">
        <f>IF('Peticions Aules'!M489="","",'Peticions Aules'!M489)</f>
        <v/>
      </c>
      <c r="N487" s="152" t="str">
        <f>IF('Peticions Aules'!N489="","",'Peticions Aules'!N489)</f>
        <v/>
      </c>
      <c r="O487" s="156" t="str">
        <f>IF('Peticions Aules'!O489="","",'Peticions Aules'!O489)</f>
        <v/>
      </c>
      <c r="Q487" s="160">
        <f t="shared" si="57"/>
        <v>0</v>
      </c>
      <c r="R487" s="154">
        <f xml:space="preserve"> IF(Q487="",0,Calculs!$C$35*Q487)</f>
        <v>0</v>
      </c>
      <c r="S487" s="160">
        <f t="shared" si="58"/>
        <v>0</v>
      </c>
      <c r="T487" s="153" t="str">
        <f t="shared" si="59"/>
        <v/>
      </c>
      <c r="U487" s="153" t="str">
        <f t="shared" si="60"/>
        <v/>
      </c>
      <c r="V487" s="154">
        <f xml:space="preserve">  IF(T487&lt;&gt;"",IF(E487="",0,SUMIF(Calculs!$B$2:$B$19,T487,Calculs!$C$2:$C$19)*E487),0)</f>
        <v>0</v>
      </c>
      <c r="W487" s="160">
        <f t="shared" si="61"/>
        <v>0</v>
      </c>
      <c r="X487" s="154" t="str">
        <f t="shared" si="62"/>
        <v/>
      </c>
      <c r="Y487" s="154">
        <f xml:space="preserve"> IF(X487="", 0,IF(E487="",0, VLOOKUP(X487,Calculs!$B$25:$C$30,2,FALSE)*E487))</f>
        <v>0</v>
      </c>
      <c r="Z487" s="160">
        <f t="shared" si="63"/>
        <v>0</v>
      </c>
      <c r="AA487" s="154">
        <f xml:space="preserve">  IF(Z487="",0,Z487*Calculs!$C$32)</f>
        <v>0</v>
      </c>
      <c r="AC487" s="154">
        <f t="shared" si="64"/>
        <v>0</v>
      </c>
    </row>
    <row r="488" spans="1:29" s="153" customFormat="1" ht="12.75" customHeight="1" x14ac:dyDescent="0.2">
      <c r="A488" s="145" t="str">
        <f>IF('Peticions Aules'!A490="","",'Peticions Aules'!A490)</f>
        <v/>
      </c>
      <c r="B488" s="145" t="str">
        <f>IF('Peticions Aules'!B490="","",'Peticions Aules'!B490)</f>
        <v/>
      </c>
      <c r="C488" s="145" t="str">
        <f>IF('Peticions Aules'!C490="","",'Peticions Aules'!C490)</f>
        <v/>
      </c>
      <c r="D488" s="146" t="str">
        <f>IF('Peticions Aules'!D490="","",'Peticions Aules'!D490)</f>
        <v/>
      </c>
      <c r="E488" s="147" t="str">
        <f>IF('Peticions Aules'!E490="","",'Peticions Aules'!E490)</f>
        <v/>
      </c>
      <c r="F488" s="148" t="str">
        <f>IF('Peticions Aules'!F490="","",'Peticions Aules'!F490)</f>
        <v/>
      </c>
      <c r="G488" s="148" t="str">
        <f>IF('Peticions Aules'!G490="","",'Peticions Aules'!G490)</f>
        <v/>
      </c>
      <c r="H488" s="148" t="str">
        <f>IF('Peticions Aules'!H490="","",'Peticions Aules'!H490)</f>
        <v/>
      </c>
      <c r="I488" s="148" t="str">
        <f>IF('Peticions Aules'!I490="","",'Peticions Aules'!I490)</f>
        <v/>
      </c>
      <c r="J488" s="149" t="str">
        <f>IF('Peticions Aules'!J490="","",'Peticions Aules'!J490)</f>
        <v/>
      </c>
      <c r="K488" s="150" t="str">
        <f>IF('Peticions Aules'!K490="","",'Peticions Aules'!K490)</f>
        <v/>
      </c>
      <c r="L488" s="151" t="str">
        <f>IF('Peticions Aules'!L490="","",'Peticions Aules'!L490)</f>
        <v/>
      </c>
      <c r="M488" s="151" t="str">
        <f>IF('Peticions Aules'!M490="","",'Peticions Aules'!M490)</f>
        <v/>
      </c>
      <c r="N488" s="152" t="str">
        <f>IF('Peticions Aules'!N490="","",'Peticions Aules'!N490)</f>
        <v/>
      </c>
      <c r="O488" s="156" t="str">
        <f>IF('Peticions Aules'!O490="","",'Peticions Aules'!O490)</f>
        <v/>
      </c>
      <c r="Q488" s="160">
        <f t="shared" si="57"/>
        <v>0</v>
      </c>
      <c r="R488" s="154">
        <f xml:space="preserve"> IF(Q488="",0,Calculs!$C$35*Q488)</f>
        <v>0</v>
      </c>
      <c r="S488" s="160">
        <f t="shared" si="58"/>
        <v>0</v>
      </c>
      <c r="T488" s="153" t="str">
        <f t="shared" si="59"/>
        <v/>
      </c>
      <c r="U488" s="153" t="str">
        <f t="shared" si="60"/>
        <v/>
      </c>
      <c r="V488" s="154">
        <f xml:space="preserve">  IF(T488&lt;&gt;"",IF(E488="",0,SUMIF(Calculs!$B$2:$B$19,T488,Calculs!$C$2:$C$19)*E488),0)</f>
        <v>0</v>
      </c>
      <c r="W488" s="160">
        <f t="shared" si="61"/>
        <v>0</v>
      </c>
      <c r="X488" s="154" t="str">
        <f t="shared" si="62"/>
        <v/>
      </c>
      <c r="Y488" s="154">
        <f xml:space="preserve"> IF(X488="", 0,IF(E488="",0, VLOOKUP(X488,Calculs!$B$25:$C$30,2,FALSE)*E488))</f>
        <v>0</v>
      </c>
      <c r="Z488" s="160">
        <f t="shared" si="63"/>
        <v>0</v>
      </c>
      <c r="AA488" s="154">
        <f xml:space="preserve">  IF(Z488="",0,Z488*Calculs!$C$32)</f>
        <v>0</v>
      </c>
      <c r="AC488" s="154">
        <f t="shared" si="64"/>
        <v>0</v>
      </c>
    </row>
    <row r="489" spans="1:29" s="153" customFormat="1" ht="12.75" customHeight="1" x14ac:dyDescent="0.2">
      <c r="A489" s="145" t="str">
        <f>IF('Peticions Aules'!A491="","",'Peticions Aules'!A491)</f>
        <v/>
      </c>
      <c r="B489" s="145" t="str">
        <f>IF('Peticions Aules'!B491="","",'Peticions Aules'!B491)</f>
        <v/>
      </c>
      <c r="C489" s="145" t="str">
        <f>IF('Peticions Aules'!C491="","",'Peticions Aules'!C491)</f>
        <v/>
      </c>
      <c r="D489" s="146" t="str">
        <f>IF('Peticions Aules'!D491="","",'Peticions Aules'!D491)</f>
        <v/>
      </c>
      <c r="E489" s="147" t="str">
        <f>IF('Peticions Aules'!E491="","",'Peticions Aules'!E491)</f>
        <v/>
      </c>
      <c r="F489" s="148" t="str">
        <f>IF('Peticions Aules'!F491="","",'Peticions Aules'!F491)</f>
        <v/>
      </c>
      <c r="G489" s="148" t="str">
        <f>IF('Peticions Aules'!G491="","",'Peticions Aules'!G491)</f>
        <v/>
      </c>
      <c r="H489" s="148" t="str">
        <f>IF('Peticions Aules'!H491="","",'Peticions Aules'!H491)</f>
        <v/>
      </c>
      <c r="I489" s="148" t="str">
        <f>IF('Peticions Aules'!I491="","",'Peticions Aules'!I491)</f>
        <v/>
      </c>
      <c r="J489" s="149" t="str">
        <f>IF('Peticions Aules'!J491="","",'Peticions Aules'!J491)</f>
        <v/>
      </c>
      <c r="K489" s="150" t="str">
        <f>IF('Peticions Aules'!K491="","",'Peticions Aules'!K491)</f>
        <v/>
      </c>
      <c r="L489" s="151" t="str">
        <f>IF('Peticions Aules'!L491="","",'Peticions Aules'!L491)</f>
        <v/>
      </c>
      <c r="M489" s="151" t="str">
        <f>IF('Peticions Aules'!M491="","",'Peticions Aules'!M491)</f>
        <v/>
      </c>
      <c r="N489" s="152" t="str">
        <f>IF('Peticions Aules'!N491="","",'Peticions Aules'!N491)</f>
        <v/>
      </c>
      <c r="O489" s="156" t="str">
        <f>IF('Peticions Aules'!O491="","",'Peticions Aules'!O491)</f>
        <v/>
      </c>
      <c r="Q489" s="160">
        <f t="shared" si="57"/>
        <v>0</v>
      </c>
      <c r="R489" s="154">
        <f xml:space="preserve"> IF(Q489="",0,Calculs!$C$35*Q489)</f>
        <v>0</v>
      </c>
      <c r="S489" s="160">
        <f t="shared" si="58"/>
        <v>0</v>
      </c>
      <c r="T489" s="153" t="str">
        <f t="shared" si="59"/>
        <v/>
      </c>
      <c r="U489" s="153" t="str">
        <f t="shared" si="60"/>
        <v/>
      </c>
      <c r="V489" s="154">
        <f xml:space="preserve">  IF(T489&lt;&gt;"",IF(E489="",0,SUMIF(Calculs!$B$2:$B$19,T489,Calculs!$C$2:$C$19)*E489),0)</f>
        <v>0</v>
      </c>
      <c r="W489" s="160">
        <f t="shared" si="61"/>
        <v>0</v>
      </c>
      <c r="X489" s="154" t="str">
        <f t="shared" si="62"/>
        <v/>
      </c>
      <c r="Y489" s="154">
        <f xml:space="preserve"> IF(X489="", 0,IF(E489="",0, VLOOKUP(X489,Calculs!$B$25:$C$30,2,FALSE)*E489))</f>
        <v>0</v>
      </c>
      <c r="Z489" s="160">
        <f t="shared" si="63"/>
        <v>0</v>
      </c>
      <c r="AA489" s="154">
        <f xml:space="preserve">  IF(Z489="",0,Z489*Calculs!$C$32)</f>
        <v>0</v>
      </c>
      <c r="AC489" s="154">
        <f t="shared" si="64"/>
        <v>0</v>
      </c>
    </row>
    <row r="490" spans="1:29" s="153" customFormat="1" ht="12.75" customHeight="1" x14ac:dyDescent="0.2">
      <c r="A490" s="145" t="str">
        <f>IF('Peticions Aules'!A492="","",'Peticions Aules'!A492)</f>
        <v/>
      </c>
      <c r="B490" s="145" t="str">
        <f>IF('Peticions Aules'!B492="","",'Peticions Aules'!B492)</f>
        <v/>
      </c>
      <c r="C490" s="145" t="str">
        <f>IF('Peticions Aules'!C492="","",'Peticions Aules'!C492)</f>
        <v/>
      </c>
      <c r="D490" s="146" t="str">
        <f>IF('Peticions Aules'!D492="","",'Peticions Aules'!D492)</f>
        <v/>
      </c>
      <c r="E490" s="147" t="str">
        <f>IF('Peticions Aules'!E492="","",'Peticions Aules'!E492)</f>
        <v/>
      </c>
      <c r="F490" s="148" t="str">
        <f>IF('Peticions Aules'!F492="","",'Peticions Aules'!F492)</f>
        <v/>
      </c>
      <c r="G490" s="148" t="str">
        <f>IF('Peticions Aules'!G492="","",'Peticions Aules'!G492)</f>
        <v/>
      </c>
      <c r="H490" s="148" t="str">
        <f>IF('Peticions Aules'!H492="","",'Peticions Aules'!H492)</f>
        <v/>
      </c>
      <c r="I490" s="148" t="str">
        <f>IF('Peticions Aules'!I492="","",'Peticions Aules'!I492)</f>
        <v/>
      </c>
      <c r="J490" s="149" t="str">
        <f>IF('Peticions Aules'!J492="","",'Peticions Aules'!J492)</f>
        <v/>
      </c>
      <c r="K490" s="150" t="str">
        <f>IF('Peticions Aules'!K492="","",'Peticions Aules'!K492)</f>
        <v/>
      </c>
      <c r="L490" s="151" t="str">
        <f>IF('Peticions Aules'!L492="","",'Peticions Aules'!L492)</f>
        <v/>
      </c>
      <c r="M490" s="151" t="str">
        <f>IF('Peticions Aules'!M492="","",'Peticions Aules'!M492)</f>
        <v/>
      </c>
      <c r="N490" s="152" t="str">
        <f>IF('Peticions Aules'!N492="","",'Peticions Aules'!N492)</f>
        <v/>
      </c>
      <c r="O490" s="156" t="str">
        <f>IF('Peticions Aules'!O492="","",'Peticions Aules'!O492)</f>
        <v/>
      </c>
      <c r="Q490" s="160">
        <f t="shared" si="57"/>
        <v>0</v>
      </c>
      <c r="R490" s="154">
        <f xml:space="preserve"> IF(Q490="",0,Calculs!$C$35*Q490)</f>
        <v>0</v>
      </c>
      <c r="S490" s="160">
        <f t="shared" si="58"/>
        <v>0</v>
      </c>
      <c r="T490" s="153" t="str">
        <f t="shared" si="59"/>
        <v/>
      </c>
      <c r="U490" s="153" t="str">
        <f t="shared" si="60"/>
        <v/>
      </c>
      <c r="V490" s="154">
        <f xml:space="preserve">  IF(T490&lt;&gt;"",IF(E490="",0,SUMIF(Calculs!$B$2:$B$19,T490,Calculs!$C$2:$C$19)*E490),0)</f>
        <v>0</v>
      </c>
      <c r="W490" s="160">
        <f t="shared" si="61"/>
        <v>0</v>
      </c>
      <c r="X490" s="154" t="str">
        <f t="shared" si="62"/>
        <v/>
      </c>
      <c r="Y490" s="154">
        <f xml:space="preserve"> IF(X490="", 0,IF(E490="",0, VLOOKUP(X490,Calculs!$B$25:$C$30,2,FALSE)*E490))</f>
        <v>0</v>
      </c>
      <c r="Z490" s="160">
        <f t="shared" si="63"/>
        <v>0</v>
      </c>
      <c r="AA490" s="154">
        <f xml:space="preserve">  IF(Z490="",0,Z490*Calculs!$C$32)</f>
        <v>0</v>
      </c>
      <c r="AC490" s="154">
        <f t="shared" si="64"/>
        <v>0</v>
      </c>
    </row>
    <row r="491" spans="1:29" s="153" customFormat="1" ht="12.75" customHeight="1" x14ac:dyDescent="0.2">
      <c r="A491" s="145" t="str">
        <f>IF('Peticions Aules'!A493="","",'Peticions Aules'!A493)</f>
        <v/>
      </c>
      <c r="B491" s="145" t="str">
        <f>IF('Peticions Aules'!B493="","",'Peticions Aules'!B493)</f>
        <v/>
      </c>
      <c r="C491" s="145" t="str">
        <f>IF('Peticions Aules'!C493="","",'Peticions Aules'!C493)</f>
        <v/>
      </c>
      <c r="D491" s="146" t="str">
        <f>IF('Peticions Aules'!D493="","",'Peticions Aules'!D493)</f>
        <v/>
      </c>
      <c r="E491" s="147" t="str">
        <f>IF('Peticions Aules'!E493="","",'Peticions Aules'!E493)</f>
        <v/>
      </c>
      <c r="F491" s="148" t="str">
        <f>IF('Peticions Aules'!F493="","",'Peticions Aules'!F493)</f>
        <v/>
      </c>
      <c r="G491" s="148" t="str">
        <f>IF('Peticions Aules'!G493="","",'Peticions Aules'!G493)</f>
        <v/>
      </c>
      <c r="H491" s="148" t="str">
        <f>IF('Peticions Aules'!H493="","",'Peticions Aules'!H493)</f>
        <v/>
      </c>
      <c r="I491" s="148" t="str">
        <f>IF('Peticions Aules'!I493="","",'Peticions Aules'!I493)</f>
        <v/>
      </c>
      <c r="J491" s="149" t="str">
        <f>IF('Peticions Aules'!J493="","",'Peticions Aules'!J493)</f>
        <v/>
      </c>
      <c r="K491" s="150" t="str">
        <f>IF('Peticions Aules'!K493="","",'Peticions Aules'!K493)</f>
        <v/>
      </c>
      <c r="L491" s="151" t="str">
        <f>IF('Peticions Aules'!L493="","",'Peticions Aules'!L493)</f>
        <v/>
      </c>
      <c r="M491" s="151" t="str">
        <f>IF('Peticions Aules'!M493="","",'Peticions Aules'!M493)</f>
        <v/>
      </c>
      <c r="N491" s="152" t="str">
        <f>IF('Peticions Aules'!N493="","",'Peticions Aules'!N493)</f>
        <v/>
      </c>
      <c r="O491" s="156" t="str">
        <f>IF('Peticions Aules'!O493="","",'Peticions Aules'!O493)</f>
        <v/>
      </c>
      <c r="Q491" s="160">
        <f t="shared" si="57"/>
        <v>0</v>
      </c>
      <c r="R491" s="154">
        <f xml:space="preserve"> IF(Q491="",0,Calculs!$C$35*Q491)</f>
        <v>0</v>
      </c>
      <c r="S491" s="160">
        <f t="shared" si="58"/>
        <v>0</v>
      </c>
      <c r="T491" s="153" t="str">
        <f t="shared" si="59"/>
        <v/>
      </c>
      <c r="U491" s="153" t="str">
        <f t="shared" si="60"/>
        <v/>
      </c>
      <c r="V491" s="154">
        <f xml:space="preserve">  IF(T491&lt;&gt;"",IF(E491="",0,SUMIF(Calculs!$B$2:$B$19,T491,Calculs!$C$2:$C$19)*E491),0)</f>
        <v>0</v>
      </c>
      <c r="W491" s="160">
        <f t="shared" si="61"/>
        <v>0</v>
      </c>
      <c r="X491" s="154" t="str">
        <f t="shared" si="62"/>
        <v/>
      </c>
      <c r="Y491" s="154">
        <f xml:space="preserve"> IF(X491="", 0,IF(E491="",0, VLOOKUP(X491,Calculs!$B$25:$C$30,2,FALSE)*E491))</f>
        <v>0</v>
      </c>
      <c r="Z491" s="160">
        <f t="shared" si="63"/>
        <v>0</v>
      </c>
      <c r="AA491" s="154">
        <f xml:space="preserve">  IF(Z491="",0,Z491*Calculs!$C$32)</f>
        <v>0</v>
      </c>
      <c r="AC491" s="154">
        <f t="shared" si="64"/>
        <v>0</v>
      </c>
    </row>
    <row r="492" spans="1:29" s="153" customFormat="1" ht="12.75" customHeight="1" x14ac:dyDescent="0.2">
      <c r="A492" s="145" t="str">
        <f>IF('Peticions Aules'!A494="","",'Peticions Aules'!A494)</f>
        <v/>
      </c>
      <c r="B492" s="145" t="str">
        <f>IF('Peticions Aules'!B494="","",'Peticions Aules'!B494)</f>
        <v/>
      </c>
      <c r="C492" s="145" t="str">
        <f>IF('Peticions Aules'!C494="","",'Peticions Aules'!C494)</f>
        <v/>
      </c>
      <c r="D492" s="146" t="str">
        <f>IF('Peticions Aules'!D494="","",'Peticions Aules'!D494)</f>
        <v/>
      </c>
      <c r="E492" s="147" t="str">
        <f>IF('Peticions Aules'!E494="","",'Peticions Aules'!E494)</f>
        <v/>
      </c>
      <c r="F492" s="148" t="str">
        <f>IF('Peticions Aules'!F494="","",'Peticions Aules'!F494)</f>
        <v/>
      </c>
      <c r="G492" s="148" t="str">
        <f>IF('Peticions Aules'!G494="","",'Peticions Aules'!G494)</f>
        <v/>
      </c>
      <c r="H492" s="148" t="str">
        <f>IF('Peticions Aules'!H494="","",'Peticions Aules'!H494)</f>
        <v/>
      </c>
      <c r="I492" s="148" t="str">
        <f>IF('Peticions Aules'!I494="","",'Peticions Aules'!I494)</f>
        <v/>
      </c>
      <c r="J492" s="149" t="str">
        <f>IF('Peticions Aules'!J494="","",'Peticions Aules'!J494)</f>
        <v/>
      </c>
      <c r="K492" s="150" t="str">
        <f>IF('Peticions Aules'!K494="","",'Peticions Aules'!K494)</f>
        <v/>
      </c>
      <c r="L492" s="151" t="str">
        <f>IF('Peticions Aules'!L494="","",'Peticions Aules'!L494)</f>
        <v/>
      </c>
      <c r="M492" s="151" t="str">
        <f>IF('Peticions Aules'!M494="","",'Peticions Aules'!M494)</f>
        <v/>
      </c>
      <c r="N492" s="152" t="str">
        <f>IF('Peticions Aules'!N494="","",'Peticions Aules'!N494)</f>
        <v/>
      </c>
      <c r="O492" s="156" t="str">
        <f>IF('Peticions Aules'!O494="","",'Peticions Aules'!O494)</f>
        <v/>
      </c>
      <c r="Q492" s="160">
        <f t="shared" si="57"/>
        <v>0</v>
      </c>
      <c r="R492" s="154">
        <f xml:space="preserve"> IF(Q492="",0,Calculs!$C$35*Q492)</f>
        <v>0</v>
      </c>
      <c r="S492" s="160">
        <f t="shared" si="58"/>
        <v>0</v>
      </c>
      <c r="T492" s="153" t="str">
        <f t="shared" si="59"/>
        <v/>
      </c>
      <c r="U492" s="153" t="str">
        <f t="shared" si="60"/>
        <v/>
      </c>
      <c r="V492" s="154">
        <f xml:space="preserve">  IF(T492&lt;&gt;"",IF(E492="",0,SUMIF(Calculs!$B$2:$B$19,T492,Calculs!$C$2:$C$19)*E492),0)</f>
        <v>0</v>
      </c>
      <c r="W492" s="160">
        <f t="shared" si="61"/>
        <v>0</v>
      </c>
      <c r="X492" s="154" t="str">
        <f t="shared" si="62"/>
        <v/>
      </c>
      <c r="Y492" s="154">
        <f xml:space="preserve"> IF(X492="", 0,IF(E492="",0, VLOOKUP(X492,Calculs!$B$25:$C$30,2,FALSE)*E492))</f>
        <v>0</v>
      </c>
      <c r="Z492" s="160">
        <f t="shared" si="63"/>
        <v>0</v>
      </c>
      <c r="AA492" s="154">
        <f xml:space="preserve">  IF(Z492="",0,Z492*Calculs!$C$32)</f>
        <v>0</v>
      </c>
      <c r="AC492" s="154">
        <f t="shared" si="64"/>
        <v>0</v>
      </c>
    </row>
    <row r="493" spans="1:29" s="153" customFormat="1" ht="12.75" customHeight="1" x14ac:dyDescent="0.2">
      <c r="A493" s="145" t="str">
        <f>IF('Peticions Aules'!A495="","",'Peticions Aules'!A495)</f>
        <v/>
      </c>
      <c r="B493" s="145" t="str">
        <f>IF('Peticions Aules'!B495="","",'Peticions Aules'!B495)</f>
        <v/>
      </c>
      <c r="C493" s="145" t="str">
        <f>IF('Peticions Aules'!C495="","",'Peticions Aules'!C495)</f>
        <v/>
      </c>
      <c r="D493" s="146" t="str">
        <f>IF('Peticions Aules'!D495="","",'Peticions Aules'!D495)</f>
        <v/>
      </c>
      <c r="E493" s="147" t="str">
        <f>IF('Peticions Aules'!E495="","",'Peticions Aules'!E495)</f>
        <v/>
      </c>
      <c r="F493" s="148" t="str">
        <f>IF('Peticions Aules'!F495="","",'Peticions Aules'!F495)</f>
        <v/>
      </c>
      <c r="G493" s="148" t="str">
        <f>IF('Peticions Aules'!G495="","",'Peticions Aules'!G495)</f>
        <v/>
      </c>
      <c r="H493" s="148" t="str">
        <f>IF('Peticions Aules'!H495="","",'Peticions Aules'!H495)</f>
        <v/>
      </c>
      <c r="I493" s="148" t="str">
        <f>IF('Peticions Aules'!I495="","",'Peticions Aules'!I495)</f>
        <v/>
      </c>
      <c r="J493" s="149" t="str">
        <f>IF('Peticions Aules'!J495="","",'Peticions Aules'!J495)</f>
        <v/>
      </c>
      <c r="K493" s="150" t="str">
        <f>IF('Peticions Aules'!K495="","",'Peticions Aules'!K495)</f>
        <v/>
      </c>
      <c r="L493" s="151" t="str">
        <f>IF('Peticions Aules'!L495="","",'Peticions Aules'!L495)</f>
        <v/>
      </c>
      <c r="M493" s="151" t="str">
        <f>IF('Peticions Aules'!M495="","",'Peticions Aules'!M495)</f>
        <v/>
      </c>
      <c r="N493" s="152" t="str">
        <f>IF('Peticions Aules'!N495="","",'Peticions Aules'!N495)</f>
        <v/>
      </c>
      <c r="O493" s="156" t="str">
        <f>IF('Peticions Aules'!O495="","",'Peticions Aules'!O495)</f>
        <v/>
      </c>
      <c r="Q493" s="160">
        <f t="shared" si="57"/>
        <v>0</v>
      </c>
      <c r="R493" s="154">
        <f xml:space="preserve"> IF(Q493="",0,Calculs!$C$35*Q493)</f>
        <v>0</v>
      </c>
      <c r="S493" s="160">
        <f t="shared" si="58"/>
        <v>0</v>
      </c>
      <c r="T493" s="153" t="str">
        <f t="shared" si="59"/>
        <v/>
      </c>
      <c r="U493" s="153" t="str">
        <f t="shared" si="60"/>
        <v/>
      </c>
      <c r="V493" s="154">
        <f xml:space="preserve">  IF(T493&lt;&gt;"",IF(E493="",0,SUMIF(Calculs!$B$2:$B$19,T493,Calculs!$C$2:$C$19)*E493),0)</f>
        <v>0</v>
      </c>
      <c r="W493" s="160">
        <f t="shared" si="61"/>
        <v>0</v>
      </c>
      <c r="X493" s="154" t="str">
        <f t="shared" si="62"/>
        <v/>
      </c>
      <c r="Y493" s="154">
        <f xml:space="preserve"> IF(X493="", 0,IF(E493="",0, VLOOKUP(X493,Calculs!$B$25:$C$30,2,FALSE)*E493))</f>
        <v>0</v>
      </c>
      <c r="Z493" s="160">
        <f t="shared" si="63"/>
        <v>0</v>
      </c>
      <c r="AA493" s="154">
        <f xml:space="preserve">  IF(Z493="",0,Z493*Calculs!$C$32)</f>
        <v>0</v>
      </c>
      <c r="AC493" s="154">
        <f t="shared" si="64"/>
        <v>0</v>
      </c>
    </row>
    <row r="494" spans="1:29" s="153" customFormat="1" ht="12.75" customHeight="1" x14ac:dyDescent="0.2">
      <c r="A494" s="145" t="str">
        <f>IF('Peticions Aules'!A496="","",'Peticions Aules'!A496)</f>
        <v/>
      </c>
      <c r="B494" s="145" t="str">
        <f>IF('Peticions Aules'!B496="","",'Peticions Aules'!B496)</f>
        <v/>
      </c>
      <c r="C494" s="145" t="str">
        <f>IF('Peticions Aules'!C496="","",'Peticions Aules'!C496)</f>
        <v/>
      </c>
      <c r="D494" s="146" t="str">
        <f>IF('Peticions Aules'!D496="","",'Peticions Aules'!D496)</f>
        <v/>
      </c>
      <c r="E494" s="147" t="str">
        <f>IF('Peticions Aules'!E496="","",'Peticions Aules'!E496)</f>
        <v/>
      </c>
      <c r="F494" s="148" t="str">
        <f>IF('Peticions Aules'!F496="","",'Peticions Aules'!F496)</f>
        <v/>
      </c>
      <c r="G494" s="148" t="str">
        <f>IF('Peticions Aules'!G496="","",'Peticions Aules'!G496)</f>
        <v/>
      </c>
      <c r="H494" s="148" t="str">
        <f>IF('Peticions Aules'!H496="","",'Peticions Aules'!H496)</f>
        <v/>
      </c>
      <c r="I494" s="148" t="str">
        <f>IF('Peticions Aules'!I496="","",'Peticions Aules'!I496)</f>
        <v/>
      </c>
      <c r="J494" s="149" t="str">
        <f>IF('Peticions Aules'!J496="","",'Peticions Aules'!J496)</f>
        <v/>
      </c>
      <c r="K494" s="150" t="str">
        <f>IF('Peticions Aules'!K496="","",'Peticions Aules'!K496)</f>
        <v/>
      </c>
      <c r="L494" s="151" t="str">
        <f>IF('Peticions Aules'!L496="","",'Peticions Aules'!L496)</f>
        <v/>
      </c>
      <c r="M494" s="151" t="str">
        <f>IF('Peticions Aules'!M496="","",'Peticions Aules'!M496)</f>
        <v/>
      </c>
      <c r="N494" s="152" t="str">
        <f>IF('Peticions Aules'!N496="","",'Peticions Aules'!N496)</f>
        <v/>
      </c>
      <c r="O494" s="156" t="str">
        <f>IF('Peticions Aules'!O496="","",'Peticions Aules'!O496)</f>
        <v/>
      </c>
      <c r="Q494" s="160">
        <f t="shared" si="57"/>
        <v>0</v>
      </c>
      <c r="R494" s="154">
        <f xml:space="preserve"> IF(Q494="",0,Calculs!$C$35*Q494)</f>
        <v>0</v>
      </c>
      <c r="S494" s="160">
        <f t="shared" si="58"/>
        <v>0</v>
      </c>
      <c r="T494" s="153" t="str">
        <f t="shared" si="59"/>
        <v/>
      </c>
      <c r="U494" s="153" t="str">
        <f t="shared" si="60"/>
        <v/>
      </c>
      <c r="V494" s="154">
        <f xml:space="preserve">  IF(T494&lt;&gt;"",IF(E494="",0,SUMIF(Calculs!$B$2:$B$19,T494,Calculs!$C$2:$C$19)*E494),0)</f>
        <v>0</v>
      </c>
      <c r="W494" s="160">
        <f t="shared" si="61"/>
        <v>0</v>
      </c>
      <c r="X494" s="154" t="str">
        <f t="shared" si="62"/>
        <v/>
      </c>
      <c r="Y494" s="154">
        <f xml:space="preserve"> IF(X494="", 0,IF(E494="",0, VLOOKUP(X494,Calculs!$B$25:$C$30,2,FALSE)*E494))</f>
        <v>0</v>
      </c>
      <c r="Z494" s="160">
        <f t="shared" si="63"/>
        <v>0</v>
      </c>
      <c r="AA494" s="154">
        <f xml:space="preserve">  IF(Z494="",0,Z494*Calculs!$C$32)</f>
        <v>0</v>
      </c>
      <c r="AC494" s="154">
        <f t="shared" si="64"/>
        <v>0</v>
      </c>
    </row>
    <row r="495" spans="1:29" s="153" customFormat="1" ht="12.75" customHeight="1" x14ac:dyDescent="0.2">
      <c r="A495" s="145" t="str">
        <f>IF('Peticions Aules'!A497="","",'Peticions Aules'!A497)</f>
        <v/>
      </c>
      <c r="B495" s="145" t="str">
        <f>IF('Peticions Aules'!B497="","",'Peticions Aules'!B497)</f>
        <v/>
      </c>
      <c r="C495" s="145" t="str">
        <f>IF('Peticions Aules'!C497="","",'Peticions Aules'!C497)</f>
        <v/>
      </c>
      <c r="D495" s="146" t="str">
        <f>IF('Peticions Aules'!D497="","",'Peticions Aules'!D497)</f>
        <v/>
      </c>
      <c r="E495" s="147" t="str">
        <f>IF('Peticions Aules'!E497="","",'Peticions Aules'!E497)</f>
        <v/>
      </c>
      <c r="F495" s="148" t="str">
        <f>IF('Peticions Aules'!F497="","",'Peticions Aules'!F497)</f>
        <v/>
      </c>
      <c r="G495" s="148" t="str">
        <f>IF('Peticions Aules'!G497="","",'Peticions Aules'!G497)</f>
        <v/>
      </c>
      <c r="H495" s="148" t="str">
        <f>IF('Peticions Aules'!H497="","",'Peticions Aules'!H497)</f>
        <v/>
      </c>
      <c r="I495" s="148" t="str">
        <f>IF('Peticions Aules'!I497="","",'Peticions Aules'!I497)</f>
        <v/>
      </c>
      <c r="J495" s="149" t="str">
        <f>IF('Peticions Aules'!J497="","",'Peticions Aules'!J497)</f>
        <v/>
      </c>
      <c r="K495" s="150" t="str">
        <f>IF('Peticions Aules'!K497="","",'Peticions Aules'!K497)</f>
        <v/>
      </c>
      <c r="L495" s="151" t="str">
        <f>IF('Peticions Aules'!L497="","",'Peticions Aules'!L497)</f>
        <v/>
      </c>
      <c r="M495" s="151" t="str">
        <f>IF('Peticions Aules'!M497="","",'Peticions Aules'!M497)</f>
        <v/>
      </c>
      <c r="N495" s="152" t="str">
        <f>IF('Peticions Aules'!N497="","",'Peticions Aules'!N497)</f>
        <v/>
      </c>
      <c r="O495" s="156" t="str">
        <f>IF('Peticions Aules'!O497="","",'Peticions Aules'!O497)</f>
        <v/>
      </c>
      <c r="Q495" s="160">
        <f t="shared" si="57"/>
        <v>0</v>
      </c>
      <c r="R495" s="154">
        <f xml:space="preserve"> IF(Q495="",0,Calculs!$C$35*Q495)</f>
        <v>0</v>
      </c>
      <c r="S495" s="160">
        <f t="shared" si="58"/>
        <v>0</v>
      </c>
      <c r="T495" s="153" t="str">
        <f t="shared" si="59"/>
        <v/>
      </c>
      <c r="U495" s="153" t="str">
        <f t="shared" si="60"/>
        <v/>
      </c>
      <c r="V495" s="154">
        <f xml:space="preserve">  IF(T495&lt;&gt;"",IF(E495="",0,SUMIF(Calculs!$B$2:$B$19,T495,Calculs!$C$2:$C$19)*E495),0)</f>
        <v>0</v>
      </c>
      <c r="W495" s="160">
        <f t="shared" si="61"/>
        <v>0</v>
      </c>
      <c r="X495" s="154" t="str">
        <f t="shared" si="62"/>
        <v/>
      </c>
      <c r="Y495" s="154">
        <f xml:space="preserve"> IF(X495="", 0,IF(E495="",0, VLOOKUP(X495,Calculs!$B$25:$C$30,2,FALSE)*E495))</f>
        <v>0</v>
      </c>
      <c r="Z495" s="160">
        <f t="shared" si="63"/>
        <v>0</v>
      </c>
      <c r="AA495" s="154">
        <f xml:space="preserve">  IF(Z495="",0,Z495*Calculs!$C$32)</f>
        <v>0</v>
      </c>
      <c r="AC495" s="154">
        <f t="shared" si="64"/>
        <v>0</v>
      </c>
    </row>
    <row r="496" spans="1:29" s="153" customFormat="1" ht="12.75" customHeight="1" x14ac:dyDescent="0.2">
      <c r="A496" s="145" t="str">
        <f>IF('Peticions Aules'!A498="","",'Peticions Aules'!A498)</f>
        <v/>
      </c>
      <c r="B496" s="145" t="str">
        <f>IF('Peticions Aules'!B498="","",'Peticions Aules'!B498)</f>
        <v/>
      </c>
      <c r="C496" s="145" t="str">
        <f>IF('Peticions Aules'!C498="","",'Peticions Aules'!C498)</f>
        <v/>
      </c>
      <c r="D496" s="146" t="str">
        <f>IF('Peticions Aules'!D498="","",'Peticions Aules'!D498)</f>
        <v/>
      </c>
      <c r="E496" s="147" t="str">
        <f>IF('Peticions Aules'!E498="","",'Peticions Aules'!E498)</f>
        <v/>
      </c>
      <c r="F496" s="148" t="str">
        <f>IF('Peticions Aules'!F498="","",'Peticions Aules'!F498)</f>
        <v/>
      </c>
      <c r="G496" s="148" t="str">
        <f>IF('Peticions Aules'!G498="","",'Peticions Aules'!G498)</f>
        <v/>
      </c>
      <c r="H496" s="148" t="str">
        <f>IF('Peticions Aules'!H498="","",'Peticions Aules'!H498)</f>
        <v/>
      </c>
      <c r="I496" s="148" t="str">
        <f>IF('Peticions Aules'!I498="","",'Peticions Aules'!I498)</f>
        <v/>
      </c>
      <c r="J496" s="149" t="str">
        <f>IF('Peticions Aules'!J498="","",'Peticions Aules'!J498)</f>
        <v/>
      </c>
      <c r="K496" s="150" t="str">
        <f>IF('Peticions Aules'!K498="","",'Peticions Aules'!K498)</f>
        <v/>
      </c>
      <c r="L496" s="151" t="str">
        <f>IF('Peticions Aules'!L498="","",'Peticions Aules'!L498)</f>
        <v/>
      </c>
      <c r="M496" s="151" t="str">
        <f>IF('Peticions Aules'!M498="","",'Peticions Aules'!M498)</f>
        <v/>
      </c>
      <c r="N496" s="152" t="str">
        <f>IF('Peticions Aules'!N498="","",'Peticions Aules'!N498)</f>
        <v/>
      </c>
      <c r="O496" s="156" t="str">
        <f>IF('Peticions Aules'!O498="","",'Peticions Aules'!O498)</f>
        <v/>
      </c>
      <c r="Q496" s="160">
        <f t="shared" si="57"/>
        <v>0</v>
      </c>
      <c r="R496" s="154">
        <f xml:space="preserve"> IF(Q496="",0,Calculs!$C$35*Q496)</f>
        <v>0</v>
      </c>
      <c r="S496" s="160">
        <f t="shared" si="58"/>
        <v>0</v>
      </c>
      <c r="T496" s="153" t="str">
        <f t="shared" si="59"/>
        <v/>
      </c>
      <c r="U496" s="153" t="str">
        <f t="shared" si="60"/>
        <v/>
      </c>
      <c r="V496" s="154">
        <f xml:space="preserve">  IF(T496&lt;&gt;"",IF(E496="",0,SUMIF(Calculs!$B$2:$B$19,T496,Calculs!$C$2:$C$19)*E496),0)</f>
        <v>0</v>
      </c>
      <c r="W496" s="160">
        <f t="shared" si="61"/>
        <v>0</v>
      </c>
      <c r="X496" s="154" t="str">
        <f t="shared" si="62"/>
        <v/>
      </c>
      <c r="Y496" s="154">
        <f xml:space="preserve"> IF(X496="", 0,IF(E496="",0, VLOOKUP(X496,Calculs!$B$25:$C$30,2,FALSE)*E496))</f>
        <v>0</v>
      </c>
      <c r="Z496" s="160">
        <f t="shared" si="63"/>
        <v>0</v>
      </c>
      <c r="AA496" s="154">
        <f xml:space="preserve">  IF(Z496="",0,Z496*Calculs!$C$32)</f>
        <v>0</v>
      </c>
      <c r="AC496" s="154">
        <f t="shared" si="64"/>
        <v>0</v>
      </c>
    </row>
    <row r="497" spans="1:29" s="153" customFormat="1" ht="12.75" customHeight="1" x14ac:dyDescent="0.2">
      <c r="A497" s="145" t="str">
        <f>IF('Peticions Aules'!A499="","",'Peticions Aules'!A499)</f>
        <v/>
      </c>
      <c r="B497" s="145" t="str">
        <f>IF('Peticions Aules'!B499="","",'Peticions Aules'!B499)</f>
        <v/>
      </c>
      <c r="C497" s="145" t="str">
        <f>IF('Peticions Aules'!C499="","",'Peticions Aules'!C499)</f>
        <v/>
      </c>
      <c r="D497" s="146" t="str">
        <f>IF('Peticions Aules'!D499="","",'Peticions Aules'!D499)</f>
        <v/>
      </c>
      <c r="E497" s="147" t="str">
        <f>IF('Peticions Aules'!E499="","",'Peticions Aules'!E499)</f>
        <v/>
      </c>
      <c r="F497" s="148" t="str">
        <f>IF('Peticions Aules'!F499="","",'Peticions Aules'!F499)</f>
        <v/>
      </c>
      <c r="G497" s="148" t="str">
        <f>IF('Peticions Aules'!G499="","",'Peticions Aules'!G499)</f>
        <v/>
      </c>
      <c r="H497" s="148" t="str">
        <f>IF('Peticions Aules'!H499="","",'Peticions Aules'!H499)</f>
        <v/>
      </c>
      <c r="I497" s="148" t="str">
        <f>IF('Peticions Aules'!I499="","",'Peticions Aules'!I499)</f>
        <v/>
      </c>
      <c r="J497" s="149" t="str">
        <f>IF('Peticions Aules'!J499="","",'Peticions Aules'!J499)</f>
        <v/>
      </c>
      <c r="K497" s="150" t="str">
        <f>IF('Peticions Aules'!K499="","",'Peticions Aules'!K499)</f>
        <v/>
      </c>
      <c r="L497" s="151" t="str">
        <f>IF('Peticions Aules'!L499="","",'Peticions Aules'!L499)</f>
        <v/>
      </c>
      <c r="M497" s="151" t="str">
        <f>IF('Peticions Aules'!M499="","",'Peticions Aules'!M499)</f>
        <v/>
      </c>
      <c r="N497" s="152" t="str">
        <f>IF('Peticions Aules'!N499="","",'Peticions Aules'!N499)</f>
        <v/>
      </c>
      <c r="O497" s="156" t="str">
        <f>IF('Peticions Aules'!O499="","",'Peticions Aules'!O499)</f>
        <v/>
      </c>
      <c r="Q497" s="160">
        <f t="shared" si="57"/>
        <v>0</v>
      </c>
      <c r="R497" s="154">
        <f xml:space="preserve"> IF(Q497="",0,Calculs!$C$35*Q497)</f>
        <v>0</v>
      </c>
      <c r="S497" s="160">
        <f t="shared" si="58"/>
        <v>0</v>
      </c>
      <c r="T497" s="153" t="str">
        <f t="shared" si="59"/>
        <v/>
      </c>
      <c r="U497" s="153" t="str">
        <f t="shared" si="60"/>
        <v/>
      </c>
      <c r="V497" s="154">
        <f xml:space="preserve">  IF(T497&lt;&gt;"",IF(E497="",0,SUMIF(Calculs!$B$2:$B$19,T497,Calculs!$C$2:$C$19)*E497),0)</f>
        <v>0</v>
      </c>
      <c r="W497" s="160">
        <f t="shared" si="61"/>
        <v>0</v>
      </c>
      <c r="X497" s="154" t="str">
        <f t="shared" si="62"/>
        <v/>
      </c>
      <c r="Y497" s="154">
        <f xml:space="preserve"> IF(X497="", 0,IF(E497="",0, VLOOKUP(X497,Calculs!$B$25:$C$30,2,FALSE)*E497))</f>
        <v>0</v>
      </c>
      <c r="Z497" s="160">
        <f t="shared" si="63"/>
        <v>0</v>
      </c>
      <c r="AA497" s="154">
        <f xml:space="preserve">  IF(Z497="",0,Z497*Calculs!$C$32)</f>
        <v>0</v>
      </c>
      <c r="AC497" s="154">
        <f t="shared" si="64"/>
        <v>0</v>
      </c>
    </row>
    <row r="498" spans="1:29" s="153" customFormat="1" ht="12.75" customHeight="1" x14ac:dyDescent="0.2">
      <c r="A498" s="145" t="str">
        <f>IF('Peticions Aules'!A500="","",'Peticions Aules'!A500)</f>
        <v/>
      </c>
      <c r="B498" s="145" t="str">
        <f>IF('Peticions Aules'!B500="","",'Peticions Aules'!B500)</f>
        <v/>
      </c>
      <c r="C498" s="145" t="str">
        <f>IF('Peticions Aules'!C500="","",'Peticions Aules'!C500)</f>
        <v/>
      </c>
      <c r="D498" s="146" t="str">
        <f>IF('Peticions Aules'!D500="","",'Peticions Aules'!D500)</f>
        <v/>
      </c>
      <c r="E498" s="147" t="str">
        <f>IF('Peticions Aules'!E500="","",'Peticions Aules'!E500)</f>
        <v/>
      </c>
      <c r="F498" s="148" t="str">
        <f>IF('Peticions Aules'!F500="","",'Peticions Aules'!F500)</f>
        <v/>
      </c>
      <c r="G498" s="148" t="str">
        <f>IF('Peticions Aules'!G500="","",'Peticions Aules'!G500)</f>
        <v/>
      </c>
      <c r="H498" s="148" t="str">
        <f>IF('Peticions Aules'!H500="","",'Peticions Aules'!H500)</f>
        <v/>
      </c>
      <c r="I498" s="148" t="str">
        <f>IF('Peticions Aules'!I500="","",'Peticions Aules'!I500)</f>
        <v/>
      </c>
      <c r="J498" s="149" t="str">
        <f>IF('Peticions Aules'!J500="","",'Peticions Aules'!J500)</f>
        <v/>
      </c>
      <c r="K498" s="150" t="str">
        <f>IF('Peticions Aules'!K500="","",'Peticions Aules'!K500)</f>
        <v/>
      </c>
      <c r="L498" s="151" t="str">
        <f>IF('Peticions Aules'!L500="","",'Peticions Aules'!L500)</f>
        <v/>
      </c>
      <c r="M498" s="151" t="str">
        <f>IF('Peticions Aules'!M500="","",'Peticions Aules'!M500)</f>
        <v/>
      </c>
      <c r="N498" s="152" t="str">
        <f>IF('Peticions Aules'!N500="","",'Peticions Aules'!N500)</f>
        <v/>
      </c>
      <c r="O498" s="156" t="str">
        <f>IF('Peticions Aules'!O500="","",'Peticions Aules'!O500)</f>
        <v/>
      </c>
      <c r="Q498" s="160">
        <f t="shared" si="57"/>
        <v>0</v>
      </c>
      <c r="R498" s="154">
        <f xml:space="preserve"> IF(Q498="",0,Calculs!$C$35*Q498)</f>
        <v>0</v>
      </c>
      <c r="S498" s="160">
        <f t="shared" si="58"/>
        <v>0</v>
      </c>
      <c r="T498" s="153" t="str">
        <f t="shared" si="59"/>
        <v/>
      </c>
      <c r="U498" s="153" t="str">
        <f t="shared" si="60"/>
        <v/>
      </c>
      <c r="V498" s="154">
        <f xml:space="preserve">  IF(T498&lt;&gt;"",IF(E498="",0,SUMIF(Calculs!$B$2:$B$19,T498,Calculs!$C$2:$C$19)*E498),0)</f>
        <v>0</v>
      </c>
      <c r="W498" s="160">
        <f t="shared" si="61"/>
        <v>0</v>
      </c>
      <c r="X498" s="154" t="str">
        <f t="shared" si="62"/>
        <v/>
      </c>
      <c r="Y498" s="154">
        <f xml:space="preserve"> IF(X498="", 0,IF(E498="",0, VLOOKUP(X498,Calculs!$B$25:$C$30,2,FALSE)*E498))</f>
        <v>0</v>
      </c>
      <c r="Z498" s="160">
        <f t="shared" si="63"/>
        <v>0</v>
      </c>
      <c r="AA498" s="154">
        <f xml:space="preserve">  IF(Z498="",0,Z498*Calculs!$C$32)</f>
        <v>0</v>
      </c>
      <c r="AC498" s="154">
        <f t="shared" si="64"/>
        <v>0</v>
      </c>
    </row>
    <row r="499" spans="1:29" s="153" customFormat="1" ht="12.75" customHeight="1" x14ac:dyDescent="0.2">
      <c r="A499" s="145" t="str">
        <f>IF('Peticions Aules'!A501="","",'Peticions Aules'!A501)</f>
        <v/>
      </c>
      <c r="B499" s="145" t="str">
        <f>IF('Peticions Aules'!B501="","",'Peticions Aules'!B501)</f>
        <v/>
      </c>
      <c r="C499" s="145" t="str">
        <f>IF('Peticions Aules'!C501="","",'Peticions Aules'!C501)</f>
        <v/>
      </c>
      <c r="D499" s="146" t="str">
        <f>IF('Peticions Aules'!D501="","",'Peticions Aules'!D501)</f>
        <v/>
      </c>
      <c r="E499" s="147" t="str">
        <f>IF('Peticions Aules'!E501="","",'Peticions Aules'!E501)</f>
        <v/>
      </c>
      <c r="F499" s="148" t="str">
        <f>IF('Peticions Aules'!F501="","",'Peticions Aules'!F501)</f>
        <v/>
      </c>
      <c r="G499" s="148" t="str">
        <f>IF('Peticions Aules'!G501="","",'Peticions Aules'!G501)</f>
        <v/>
      </c>
      <c r="H499" s="148" t="str">
        <f>IF('Peticions Aules'!H501="","",'Peticions Aules'!H501)</f>
        <v/>
      </c>
      <c r="I499" s="148" t="str">
        <f>IF('Peticions Aules'!I501="","",'Peticions Aules'!I501)</f>
        <v/>
      </c>
      <c r="J499" s="149" t="str">
        <f>IF('Peticions Aules'!J501="","",'Peticions Aules'!J501)</f>
        <v/>
      </c>
      <c r="K499" s="150" t="str">
        <f>IF('Peticions Aules'!K501="","",'Peticions Aules'!K501)</f>
        <v/>
      </c>
      <c r="L499" s="151" t="str">
        <f>IF('Peticions Aules'!L501="","",'Peticions Aules'!L501)</f>
        <v/>
      </c>
      <c r="M499" s="151" t="str">
        <f>IF('Peticions Aules'!M501="","",'Peticions Aules'!M501)</f>
        <v/>
      </c>
      <c r="N499" s="152" t="str">
        <f>IF('Peticions Aules'!N501="","",'Peticions Aules'!N501)</f>
        <v/>
      </c>
      <c r="O499" s="156" t="str">
        <f>IF('Peticions Aules'!O501="","",'Peticions Aules'!O501)</f>
        <v/>
      </c>
      <c r="Q499" s="160">
        <f t="shared" si="57"/>
        <v>0</v>
      </c>
      <c r="R499" s="154">
        <f xml:space="preserve"> IF(Q499="",0,Calculs!$C$35*Q499)</f>
        <v>0</v>
      </c>
      <c r="S499" s="160">
        <f t="shared" si="58"/>
        <v>0</v>
      </c>
      <c r="T499" s="153" t="str">
        <f t="shared" si="59"/>
        <v/>
      </c>
      <c r="U499" s="153" t="str">
        <f t="shared" si="60"/>
        <v/>
      </c>
      <c r="V499" s="154">
        <f xml:space="preserve">  IF(T499&lt;&gt;"",IF(E499="",0,SUMIF(Calculs!$B$2:$B$19,T499,Calculs!$C$2:$C$19)*E499),0)</f>
        <v>0</v>
      </c>
      <c r="W499" s="160">
        <f t="shared" si="61"/>
        <v>0</v>
      </c>
      <c r="X499" s="154" t="str">
        <f t="shared" si="62"/>
        <v/>
      </c>
      <c r="Y499" s="154">
        <f xml:space="preserve"> IF(X499="", 0,IF(E499="",0, VLOOKUP(X499,Calculs!$B$25:$C$30,2,FALSE)*E499))</f>
        <v>0</v>
      </c>
      <c r="Z499" s="160">
        <f t="shared" si="63"/>
        <v>0</v>
      </c>
      <c r="AA499" s="154">
        <f xml:space="preserve">  IF(Z499="",0,Z499*Calculs!$C$32)</f>
        <v>0</v>
      </c>
      <c r="AC499" s="154">
        <f t="shared" si="64"/>
        <v>0</v>
      </c>
    </row>
    <row r="500" spans="1:29" s="153" customFormat="1" ht="12.75" customHeight="1" x14ac:dyDescent="0.2">
      <c r="A500" s="145" t="str">
        <f>IF('Peticions Aules'!A502="","",'Peticions Aules'!A502)</f>
        <v/>
      </c>
      <c r="B500" s="145" t="str">
        <f>IF('Peticions Aules'!B502="","",'Peticions Aules'!B502)</f>
        <v/>
      </c>
      <c r="C500" s="145" t="str">
        <f>IF('Peticions Aules'!C502="","",'Peticions Aules'!C502)</f>
        <v/>
      </c>
      <c r="D500" s="146" t="str">
        <f>IF('Peticions Aules'!D502="","",'Peticions Aules'!D502)</f>
        <v/>
      </c>
      <c r="E500" s="147" t="str">
        <f>IF('Peticions Aules'!E502="","",'Peticions Aules'!E502)</f>
        <v/>
      </c>
      <c r="F500" s="148" t="str">
        <f>IF('Peticions Aules'!F502="","",'Peticions Aules'!F502)</f>
        <v/>
      </c>
      <c r="G500" s="148" t="str">
        <f>IF('Peticions Aules'!G502="","",'Peticions Aules'!G502)</f>
        <v/>
      </c>
      <c r="H500" s="148" t="str">
        <f>IF('Peticions Aules'!H502="","",'Peticions Aules'!H502)</f>
        <v/>
      </c>
      <c r="I500" s="148" t="str">
        <f>IF('Peticions Aules'!I502="","",'Peticions Aules'!I502)</f>
        <v/>
      </c>
      <c r="J500" s="149" t="str">
        <f>IF('Peticions Aules'!J502="","",'Peticions Aules'!J502)</f>
        <v/>
      </c>
      <c r="K500" s="150" t="str">
        <f>IF('Peticions Aules'!K502="","",'Peticions Aules'!K502)</f>
        <v/>
      </c>
      <c r="L500" s="151" t="str">
        <f>IF('Peticions Aules'!L502="","",'Peticions Aules'!L502)</f>
        <v/>
      </c>
      <c r="M500" s="151" t="str">
        <f>IF('Peticions Aules'!M502="","",'Peticions Aules'!M502)</f>
        <v/>
      </c>
      <c r="N500" s="152" t="str">
        <f>IF('Peticions Aules'!N502="","",'Peticions Aules'!N502)</f>
        <v/>
      </c>
      <c r="O500" s="156" t="str">
        <f>IF('Peticions Aules'!O502="","",'Peticions Aules'!O502)</f>
        <v/>
      </c>
      <c r="Q500" s="160">
        <f t="shared" si="57"/>
        <v>0</v>
      </c>
      <c r="R500" s="154">
        <f xml:space="preserve"> IF(Q500="",0,Calculs!$C$35*Q500)</f>
        <v>0</v>
      </c>
      <c r="S500" s="160">
        <f t="shared" si="58"/>
        <v>0</v>
      </c>
      <c r="T500" s="153" t="str">
        <f t="shared" si="59"/>
        <v/>
      </c>
      <c r="U500" s="153" t="str">
        <f t="shared" si="60"/>
        <v/>
      </c>
      <c r="V500" s="154">
        <f xml:space="preserve">  IF(T500&lt;&gt;"",IF(E500="",0,SUMIF(Calculs!$B$2:$B$19,T500,Calculs!$C$2:$C$19)*E500),0)</f>
        <v>0</v>
      </c>
      <c r="W500" s="160">
        <f t="shared" si="61"/>
        <v>0</v>
      </c>
      <c r="X500" s="154" t="str">
        <f t="shared" si="62"/>
        <v/>
      </c>
      <c r="Y500" s="154">
        <f xml:space="preserve"> IF(X500="", 0,IF(E500="",0, VLOOKUP(X500,Calculs!$B$25:$C$30,2,FALSE)*E500))</f>
        <v>0</v>
      </c>
      <c r="Z500" s="160">
        <f t="shared" si="63"/>
        <v>0</v>
      </c>
      <c r="AA500" s="154">
        <f xml:space="preserve">  IF(Z500="",0,Z500*Calculs!$C$32)</f>
        <v>0</v>
      </c>
      <c r="AC500" s="154">
        <f t="shared" si="64"/>
        <v>0</v>
      </c>
    </row>
    <row r="501" spans="1:29" s="153" customFormat="1" ht="12.75" customHeight="1" x14ac:dyDescent="0.2">
      <c r="A501" s="145" t="str">
        <f>IF('Peticions Aules'!A503="","",'Peticions Aules'!A503)</f>
        <v/>
      </c>
      <c r="B501" s="145" t="str">
        <f>IF('Peticions Aules'!B503="","",'Peticions Aules'!B503)</f>
        <v/>
      </c>
      <c r="C501" s="145" t="str">
        <f>IF('Peticions Aules'!C503="","",'Peticions Aules'!C503)</f>
        <v/>
      </c>
      <c r="D501" s="146" t="str">
        <f>IF('Peticions Aules'!D503="","",'Peticions Aules'!D503)</f>
        <v/>
      </c>
      <c r="E501" s="147" t="str">
        <f>IF('Peticions Aules'!E503="","",'Peticions Aules'!E503)</f>
        <v/>
      </c>
      <c r="F501" s="148" t="str">
        <f>IF('Peticions Aules'!F503="","",'Peticions Aules'!F503)</f>
        <v/>
      </c>
      <c r="G501" s="148" t="str">
        <f>IF('Peticions Aules'!G503="","",'Peticions Aules'!G503)</f>
        <v/>
      </c>
      <c r="H501" s="148" t="str">
        <f>IF('Peticions Aules'!H503="","",'Peticions Aules'!H503)</f>
        <v/>
      </c>
      <c r="I501" s="148" t="str">
        <f>IF('Peticions Aules'!I503="","",'Peticions Aules'!I503)</f>
        <v/>
      </c>
      <c r="J501" s="149" t="str">
        <f>IF('Peticions Aules'!J503="","",'Peticions Aules'!J503)</f>
        <v/>
      </c>
      <c r="K501" s="150" t="str">
        <f>IF('Peticions Aules'!K503="","",'Peticions Aules'!K503)</f>
        <v/>
      </c>
      <c r="L501" s="151" t="str">
        <f>IF('Peticions Aules'!L503="","",'Peticions Aules'!L503)</f>
        <v/>
      </c>
      <c r="M501" s="151" t="str">
        <f>IF('Peticions Aules'!M503="","",'Peticions Aules'!M503)</f>
        <v/>
      </c>
      <c r="N501" s="152" t="str">
        <f>IF('Peticions Aules'!N503="","",'Peticions Aules'!N503)</f>
        <v/>
      </c>
      <c r="O501" s="156" t="str">
        <f>IF('Peticions Aules'!O503="","",'Peticions Aules'!O503)</f>
        <v/>
      </c>
      <c r="Q501" s="160">
        <f t="shared" si="57"/>
        <v>0</v>
      </c>
      <c r="R501" s="154">
        <f xml:space="preserve"> IF(Q501="",0,Calculs!$C$35*Q501)</f>
        <v>0</v>
      </c>
      <c r="S501" s="160">
        <f t="shared" si="58"/>
        <v>0</v>
      </c>
      <c r="T501" s="153" t="str">
        <f t="shared" si="59"/>
        <v/>
      </c>
      <c r="U501" s="153" t="str">
        <f t="shared" si="60"/>
        <v/>
      </c>
      <c r="V501" s="154">
        <f xml:space="preserve">  IF(T501&lt;&gt;"",IF(E501="",0,SUMIF(Calculs!$B$2:$B$19,T501,Calculs!$C$2:$C$19)*E501),0)</f>
        <v>0</v>
      </c>
      <c r="W501" s="160">
        <f t="shared" si="61"/>
        <v>0</v>
      </c>
      <c r="X501" s="154" t="str">
        <f t="shared" si="62"/>
        <v/>
      </c>
      <c r="Y501" s="154">
        <f xml:space="preserve"> IF(X501="", 0,IF(E501="",0, VLOOKUP(X501,Calculs!$B$25:$C$30,2,FALSE)*E501))</f>
        <v>0</v>
      </c>
      <c r="Z501" s="160">
        <f t="shared" si="63"/>
        <v>0</v>
      </c>
      <c r="AA501" s="154">
        <f xml:space="preserve">  IF(Z501="",0,Z501*Calculs!$C$32)</f>
        <v>0</v>
      </c>
      <c r="AC501" s="154">
        <f t="shared" si="64"/>
        <v>0</v>
      </c>
    </row>
    <row r="502" spans="1:29" s="153" customFormat="1" ht="12.75" customHeight="1" x14ac:dyDescent="0.2">
      <c r="A502" s="145" t="str">
        <f>IF('Peticions Aules'!A504="","",'Peticions Aules'!A504)</f>
        <v/>
      </c>
      <c r="B502" s="145" t="str">
        <f>IF('Peticions Aules'!B504="","",'Peticions Aules'!B504)</f>
        <v/>
      </c>
      <c r="C502" s="145" t="str">
        <f>IF('Peticions Aules'!C504="","",'Peticions Aules'!C504)</f>
        <v/>
      </c>
      <c r="D502" s="146" t="str">
        <f>IF('Peticions Aules'!D504="","",'Peticions Aules'!D504)</f>
        <v/>
      </c>
      <c r="E502" s="147" t="str">
        <f>IF('Peticions Aules'!E504="","",'Peticions Aules'!E504)</f>
        <v/>
      </c>
      <c r="F502" s="148" t="str">
        <f>IF('Peticions Aules'!F504="","",'Peticions Aules'!F504)</f>
        <v/>
      </c>
      <c r="G502" s="148" t="str">
        <f>IF('Peticions Aules'!G504="","",'Peticions Aules'!G504)</f>
        <v/>
      </c>
      <c r="H502" s="148" t="str">
        <f>IF('Peticions Aules'!H504="","",'Peticions Aules'!H504)</f>
        <v/>
      </c>
      <c r="I502" s="148" t="str">
        <f>IF('Peticions Aules'!I504="","",'Peticions Aules'!I504)</f>
        <v/>
      </c>
      <c r="J502" s="149" t="str">
        <f>IF('Peticions Aules'!J504="","",'Peticions Aules'!J504)</f>
        <v/>
      </c>
      <c r="K502" s="150" t="str">
        <f>IF('Peticions Aules'!K504="","",'Peticions Aules'!K504)</f>
        <v/>
      </c>
      <c r="L502" s="151" t="str">
        <f>IF('Peticions Aules'!L504="","",'Peticions Aules'!L504)</f>
        <v/>
      </c>
      <c r="M502" s="151" t="str">
        <f>IF('Peticions Aules'!M504="","",'Peticions Aules'!M504)</f>
        <v/>
      </c>
      <c r="N502" s="152" t="str">
        <f>IF('Peticions Aules'!N504="","",'Peticions Aules'!N504)</f>
        <v/>
      </c>
      <c r="O502" s="156" t="str">
        <f>IF('Peticions Aules'!O504="","",'Peticions Aules'!O504)</f>
        <v/>
      </c>
      <c r="Q502" s="160">
        <f t="shared" si="57"/>
        <v>0</v>
      </c>
      <c r="R502" s="154">
        <f xml:space="preserve"> IF(Q502="",0,Calculs!$C$35*Q502)</f>
        <v>0</v>
      </c>
      <c r="S502" s="160">
        <f t="shared" si="58"/>
        <v>0</v>
      </c>
      <c r="T502" s="153" t="str">
        <f t="shared" si="59"/>
        <v/>
      </c>
      <c r="U502" s="153" t="str">
        <f t="shared" si="60"/>
        <v/>
      </c>
      <c r="V502" s="154">
        <f xml:space="preserve">  IF(T502&lt;&gt;"",IF(E502="",0,SUMIF(Calculs!$B$2:$B$19,T502,Calculs!$C$2:$C$19)*E502),0)</f>
        <v>0</v>
      </c>
      <c r="W502" s="160">
        <f t="shared" si="61"/>
        <v>0</v>
      </c>
      <c r="X502" s="154" t="str">
        <f t="shared" si="62"/>
        <v/>
      </c>
      <c r="Y502" s="154">
        <f xml:space="preserve"> IF(X502="", 0,IF(E502="",0, VLOOKUP(X502,Calculs!$B$25:$C$30,2,FALSE)*E502))</f>
        <v>0</v>
      </c>
      <c r="Z502" s="160">
        <f t="shared" si="63"/>
        <v>0</v>
      </c>
      <c r="AA502" s="154">
        <f xml:space="preserve">  IF(Z502="",0,Z502*Calculs!$C$32)</f>
        <v>0</v>
      </c>
      <c r="AC502" s="154">
        <f t="shared" si="64"/>
        <v>0</v>
      </c>
    </row>
    <row r="503" spans="1:29" s="153" customFormat="1" ht="12.75" customHeight="1" x14ac:dyDescent="0.2">
      <c r="A503" s="145" t="str">
        <f>IF('Peticions Aules'!A505="","",'Peticions Aules'!A505)</f>
        <v/>
      </c>
      <c r="B503" s="145" t="str">
        <f>IF('Peticions Aules'!B505="","",'Peticions Aules'!B505)</f>
        <v/>
      </c>
      <c r="C503" s="145" t="str">
        <f>IF('Peticions Aules'!C505="","",'Peticions Aules'!C505)</f>
        <v/>
      </c>
      <c r="D503" s="146" t="str">
        <f>IF('Peticions Aules'!D505="","",'Peticions Aules'!D505)</f>
        <v/>
      </c>
      <c r="E503" s="147" t="str">
        <f>IF('Peticions Aules'!E505="","",'Peticions Aules'!E505)</f>
        <v/>
      </c>
      <c r="F503" s="148" t="str">
        <f>IF('Peticions Aules'!F505="","",'Peticions Aules'!F505)</f>
        <v/>
      </c>
      <c r="G503" s="148" t="str">
        <f>IF('Peticions Aules'!G505="","",'Peticions Aules'!G505)</f>
        <v/>
      </c>
      <c r="H503" s="148" t="str">
        <f>IF('Peticions Aules'!H505="","",'Peticions Aules'!H505)</f>
        <v/>
      </c>
      <c r="I503" s="148" t="str">
        <f>IF('Peticions Aules'!I505="","",'Peticions Aules'!I505)</f>
        <v/>
      </c>
      <c r="J503" s="149" t="str">
        <f>IF('Peticions Aules'!J505="","",'Peticions Aules'!J505)</f>
        <v/>
      </c>
      <c r="K503" s="150" t="str">
        <f>IF('Peticions Aules'!K505="","",'Peticions Aules'!K505)</f>
        <v/>
      </c>
      <c r="L503" s="151" t="str">
        <f>IF('Peticions Aules'!L505="","",'Peticions Aules'!L505)</f>
        <v/>
      </c>
      <c r="M503" s="151" t="str">
        <f>IF('Peticions Aules'!M505="","",'Peticions Aules'!M505)</f>
        <v/>
      </c>
      <c r="N503" s="152" t="str">
        <f>IF('Peticions Aules'!N505="","",'Peticions Aules'!N505)</f>
        <v/>
      </c>
      <c r="O503" s="156" t="str">
        <f>IF('Peticions Aules'!O505="","",'Peticions Aules'!O505)</f>
        <v/>
      </c>
      <c r="Q503" s="160">
        <f t="shared" si="57"/>
        <v>0</v>
      </c>
      <c r="R503" s="154">
        <f xml:space="preserve"> IF(Q503="",0,Calculs!$C$35*Q503)</f>
        <v>0</v>
      </c>
      <c r="S503" s="160">
        <f t="shared" si="58"/>
        <v>0</v>
      </c>
      <c r="T503" s="153" t="str">
        <f t="shared" si="59"/>
        <v/>
      </c>
      <c r="U503" s="153" t="str">
        <f t="shared" si="60"/>
        <v/>
      </c>
      <c r="V503" s="154">
        <f xml:space="preserve">  IF(T503&lt;&gt;"",IF(E503="",0,SUMIF(Calculs!$B$2:$B$19,T503,Calculs!$C$2:$C$19)*E503),0)</f>
        <v>0</v>
      </c>
      <c r="W503" s="160">
        <f t="shared" si="61"/>
        <v>0</v>
      </c>
      <c r="X503" s="154" t="str">
        <f t="shared" si="62"/>
        <v/>
      </c>
      <c r="Y503" s="154">
        <f xml:space="preserve"> IF(X503="", 0,IF(E503="",0, VLOOKUP(X503,Calculs!$B$25:$C$30,2,FALSE)*E503))</f>
        <v>0</v>
      </c>
      <c r="Z503" s="160">
        <f t="shared" si="63"/>
        <v>0</v>
      </c>
      <c r="AA503" s="154">
        <f xml:space="preserve">  IF(Z503="",0,Z503*Calculs!$C$32)</f>
        <v>0</v>
      </c>
      <c r="AC503" s="154">
        <f t="shared" si="64"/>
        <v>0</v>
      </c>
    </row>
    <row r="504" spans="1:29" s="153" customFormat="1" ht="12.75" customHeight="1" x14ac:dyDescent="0.2">
      <c r="A504" s="145" t="str">
        <f>IF('Peticions Aules'!A506="","",'Peticions Aules'!A506)</f>
        <v/>
      </c>
      <c r="B504" s="145" t="str">
        <f>IF('Peticions Aules'!B506="","",'Peticions Aules'!B506)</f>
        <v/>
      </c>
      <c r="C504" s="145" t="str">
        <f>IF('Peticions Aules'!C506="","",'Peticions Aules'!C506)</f>
        <v/>
      </c>
      <c r="D504" s="146" t="str">
        <f>IF('Peticions Aules'!D506="","",'Peticions Aules'!D506)</f>
        <v/>
      </c>
      <c r="E504" s="147" t="str">
        <f>IF('Peticions Aules'!E506="","",'Peticions Aules'!E506)</f>
        <v/>
      </c>
      <c r="F504" s="148" t="str">
        <f>IF('Peticions Aules'!F506="","",'Peticions Aules'!F506)</f>
        <v/>
      </c>
      <c r="G504" s="148" t="str">
        <f>IF('Peticions Aules'!G506="","",'Peticions Aules'!G506)</f>
        <v/>
      </c>
      <c r="H504" s="148" t="str">
        <f>IF('Peticions Aules'!H506="","",'Peticions Aules'!H506)</f>
        <v/>
      </c>
      <c r="I504" s="148" t="str">
        <f>IF('Peticions Aules'!I506="","",'Peticions Aules'!I506)</f>
        <v/>
      </c>
      <c r="J504" s="149" t="str">
        <f>IF('Peticions Aules'!J506="","",'Peticions Aules'!J506)</f>
        <v/>
      </c>
      <c r="K504" s="150" t="str">
        <f>IF('Peticions Aules'!K506="","",'Peticions Aules'!K506)</f>
        <v/>
      </c>
      <c r="L504" s="151" t="str">
        <f>IF('Peticions Aules'!L506="","",'Peticions Aules'!L506)</f>
        <v/>
      </c>
      <c r="M504" s="151" t="str">
        <f>IF('Peticions Aules'!M506="","",'Peticions Aules'!M506)</f>
        <v/>
      </c>
      <c r="N504" s="152" t="str">
        <f>IF('Peticions Aules'!N506="","",'Peticions Aules'!N506)</f>
        <v/>
      </c>
      <c r="O504" s="156" t="str">
        <f>IF('Peticions Aules'!O506="","",'Peticions Aules'!O506)</f>
        <v/>
      </c>
      <c r="Q504" s="160">
        <f t="shared" si="57"/>
        <v>0</v>
      </c>
      <c r="R504" s="154">
        <f xml:space="preserve"> IF(Q504="",0,Calculs!$C$35*Q504)</f>
        <v>0</v>
      </c>
      <c r="S504" s="160">
        <f t="shared" si="58"/>
        <v>0</v>
      </c>
      <c r="T504" s="153" t="str">
        <f t="shared" si="59"/>
        <v/>
      </c>
      <c r="U504" s="153" t="str">
        <f t="shared" si="60"/>
        <v/>
      </c>
      <c r="V504" s="154">
        <f xml:space="preserve">  IF(T504&lt;&gt;"",IF(E504="",0,SUMIF(Calculs!$B$2:$B$19,T504,Calculs!$C$2:$C$19)*E504),0)</f>
        <v>0</v>
      </c>
      <c r="W504" s="160">
        <f t="shared" si="61"/>
        <v>0</v>
      </c>
      <c r="X504" s="154" t="str">
        <f t="shared" si="62"/>
        <v/>
      </c>
      <c r="Y504" s="154">
        <f xml:space="preserve"> IF(X504="", 0,IF(E504="",0, VLOOKUP(X504,Calculs!$B$25:$C$30,2,FALSE)*E504))</f>
        <v>0</v>
      </c>
      <c r="Z504" s="160">
        <f t="shared" si="63"/>
        <v>0</v>
      </c>
      <c r="AA504" s="154">
        <f xml:space="preserve">  IF(Z504="",0,Z504*Calculs!$C$32)</f>
        <v>0</v>
      </c>
      <c r="AC504" s="154">
        <f t="shared" si="64"/>
        <v>0</v>
      </c>
    </row>
    <row r="505" spans="1:29" s="212" customFormat="1" ht="12.75" customHeight="1" thickBot="1" x14ac:dyDescent="0.25">
      <c r="A505" s="205" t="str">
        <f>IF('Peticions Aules'!A507="","",'Peticions Aules'!A507)</f>
        <v/>
      </c>
      <c r="B505" s="205" t="str">
        <f>IF('Peticions Aules'!B507="","",'Peticions Aules'!B507)</f>
        <v/>
      </c>
      <c r="C505" s="205" t="str">
        <f>IF('Peticions Aules'!C507="","",'Peticions Aules'!C507)</f>
        <v/>
      </c>
      <c r="D505" s="206" t="str">
        <f>IF('Peticions Aules'!D507="","",'Peticions Aules'!D507)</f>
        <v/>
      </c>
      <c r="E505" s="207" t="str">
        <f>IF('Peticions Aules'!E507="","",'Peticions Aules'!E507)</f>
        <v/>
      </c>
      <c r="F505" s="206" t="str">
        <f>IF('Peticions Aules'!F507="","",'Peticions Aules'!F507)</f>
        <v/>
      </c>
      <c r="G505" s="206" t="str">
        <f>IF('Peticions Aules'!G507="","",'Peticions Aules'!G507)</f>
        <v/>
      </c>
      <c r="H505" s="206" t="str">
        <f>IF('Peticions Aules'!H507="","",'Peticions Aules'!H507)</f>
        <v/>
      </c>
      <c r="I505" s="206" t="str">
        <f>IF('Peticions Aules'!I507="","",'Peticions Aules'!I507)</f>
        <v/>
      </c>
      <c r="J505" s="205" t="str">
        <f>IF('Peticions Aules'!J507="","",'Peticions Aules'!J507)</f>
        <v/>
      </c>
      <c r="K505" s="208" t="str">
        <f>IF('Peticions Aules'!K507="","",'Peticions Aules'!K507)</f>
        <v/>
      </c>
      <c r="L505" s="209" t="str">
        <f>IF('Peticions Aules'!L507="","",'Peticions Aules'!L507)</f>
        <v/>
      </c>
      <c r="M505" s="209" t="str">
        <f>IF('Peticions Aules'!M507="","",'Peticions Aules'!M507)</f>
        <v/>
      </c>
      <c r="N505" s="210" t="str">
        <f>IF('Peticions Aules'!N507="","",'Peticions Aules'!N507)</f>
        <v/>
      </c>
      <c r="O505" s="211" t="str">
        <f>IF('Peticions Aules'!O507="","",'Peticions Aules'!O507)</f>
        <v/>
      </c>
      <c r="Q505" s="213">
        <f t="shared" si="57"/>
        <v>0</v>
      </c>
      <c r="R505" s="214">
        <f xml:space="preserve"> IF(Q505="",0,Calculs!$C$35*Q505)</f>
        <v>0</v>
      </c>
      <c r="S505" s="213">
        <f t="shared" si="58"/>
        <v>0</v>
      </c>
      <c r="T505" s="212" t="str">
        <f t="shared" si="59"/>
        <v/>
      </c>
      <c r="U505" s="212" t="str">
        <f t="shared" si="60"/>
        <v/>
      </c>
      <c r="V505" s="214">
        <f xml:space="preserve">  IF(T505&lt;&gt;"",IF(E505="",0,SUMIF(Calculs!$B$2:$B$19,T505,Calculs!$C$2:$C$19)*E505),0)</f>
        <v>0</v>
      </c>
      <c r="W505" s="213">
        <f t="shared" si="61"/>
        <v>0</v>
      </c>
      <c r="X505" s="214" t="str">
        <f t="shared" si="62"/>
        <v/>
      </c>
      <c r="Y505" s="214">
        <f xml:space="preserve"> IF(X505="", 0,IF(E505="",0, VLOOKUP(X505,Calculs!$B$25:$C$30,2,FALSE)*E505))</f>
        <v>0</v>
      </c>
      <c r="Z505" s="213">
        <f t="shared" si="63"/>
        <v>0</v>
      </c>
      <c r="AA505" s="214">
        <f xml:space="preserve">  IF(Z505="",0,Z505*Calculs!$C$32)</f>
        <v>0</v>
      </c>
      <c r="AC505" s="214">
        <f t="shared" si="64"/>
        <v>0</v>
      </c>
    </row>
    <row r="506" spans="1:29" s="215" customFormat="1" ht="15" customHeight="1" thickTop="1" x14ac:dyDescent="0.2">
      <c r="E506" s="216"/>
      <c r="K506" s="217"/>
      <c r="O506" s="216"/>
      <c r="Q506" s="216"/>
    </row>
    <row r="507" spans="1:29" s="64" customFormat="1" ht="15" customHeight="1" x14ac:dyDescent="0.2">
      <c r="E507" s="143"/>
      <c r="K507" s="130"/>
      <c r="O507" s="143"/>
      <c r="Q507" s="143"/>
    </row>
  </sheetData>
  <sheetProtection sheet="1" objects="1" scenarios="1"/>
  <mergeCells count="5">
    <mergeCell ref="Q15:R15"/>
    <mergeCell ref="S14:V14"/>
    <mergeCell ref="W14:AA14"/>
    <mergeCell ref="B2:D2"/>
    <mergeCell ref="B14:C14"/>
  </mergeCells>
  <conditionalFormatting sqref="O16">
    <cfRule type="expression" dxfId="1" priority="2">
      <formula>IF(AND(#REF!&lt;&gt;"",O16=""),TRUE,FALSE)</formula>
    </cfRule>
  </conditionalFormatting>
  <conditionalFormatting sqref="O17:O505">
    <cfRule type="expression" dxfId="0" priority="1">
      <formula>IF(AND(#REF!&lt;&gt;"",O17=""),TRUE,FALSE)</formula>
    </cfRule>
  </conditionalFormatting>
  <dataValidations count="2">
    <dataValidation type="list" allowBlank="1" showErrorMessage="1" sqref="B2" xr:uid="{00000000-0002-0000-0200-000000000000}">
      <formula1>Unitat</formula1>
    </dataValidation>
    <dataValidation type="list" allowBlank="1" showErrorMessage="1" sqref="J16:J505" xr:uid="{00000000-0002-0000-0200-000001000000}">
      <formula1>Monitor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outlinePr summaryBelow="0" summaryRight="0"/>
  </sheetPr>
  <dimension ref="B1:O1000"/>
  <sheetViews>
    <sheetView topLeftCell="A4" workbookViewId="0">
      <selection activeCell="I10" sqref="I10"/>
    </sheetView>
  </sheetViews>
  <sheetFormatPr defaultColWidth="12.5703125" defaultRowHeight="15" customHeight="1" x14ac:dyDescent="0.2"/>
  <cols>
    <col min="1" max="1" width="3.140625" style="78" customWidth="1"/>
    <col min="2" max="2" width="29.85546875" style="78" customWidth="1"/>
    <col min="3" max="3" width="2.85546875" style="78" customWidth="1"/>
    <col min="4" max="4" width="1.42578125" style="78" customWidth="1"/>
    <col min="5" max="5" width="44.42578125" style="78" customWidth="1"/>
    <col min="6" max="6" width="2.140625" style="78" customWidth="1"/>
    <col min="7" max="7" width="24.28515625" style="78" customWidth="1"/>
    <col min="8" max="8" width="2.7109375" style="78" customWidth="1"/>
    <col min="9" max="9" width="11.140625" style="78" customWidth="1"/>
    <col min="10" max="10" width="2.7109375" style="78" customWidth="1"/>
    <col min="11" max="11" width="19" style="78" customWidth="1"/>
    <col min="12" max="12" width="2.85546875" style="78" customWidth="1"/>
    <col min="13" max="13" width="26.140625" style="78" customWidth="1"/>
    <col min="14" max="14" width="2.42578125" style="78" customWidth="1"/>
    <col min="15" max="15" width="14.42578125" style="78" customWidth="1"/>
    <col min="16" max="16" width="2.28515625" style="78" customWidth="1"/>
    <col min="17" max="16384" width="12.5703125" style="78"/>
  </cols>
  <sheetData>
    <row r="1" spans="2:15" ht="15.75" customHeight="1" x14ac:dyDescent="0.2">
      <c r="B1" s="85" t="s">
        <v>25</v>
      </c>
      <c r="E1" s="85" t="s">
        <v>26</v>
      </c>
      <c r="G1" s="85" t="s">
        <v>4</v>
      </c>
      <c r="I1" s="85" t="s">
        <v>27</v>
      </c>
      <c r="K1" s="85" t="s">
        <v>28</v>
      </c>
      <c r="M1" s="85" t="s">
        <v>29</v>
      </c>
      <c r="O1" s="85" t="s">
        <v>3</v>
      </c>
    </row>
    <row r="2" spans="2:15" ht="51.75" customHeight="1" x14ac:dyDescent="0.2">
      <c r="B2" s="79" t="s">
        <v>98</v>
      </c>
      <c r="E2" s="79" t="s">
        <v>153</v>
      </c>
      <c r="G2" s="79" t="s">
        <v>161</v>
      </c>
      <c r="H2" s="22"/>
      <c r="I2" s="22" t="s">
        <v>22</v>
      </c>
      <c r="J2" s="22"/>
      <c r="K2" s="80" t="s">
        <v>123</v>
      </c>
      <c r="L2" s="22"/>
      <c r="M2" s="80" t="s">
        <v>122</v>
      </c>
      <c r="N2" s="22"/>
      <c r="O2" s="81" t="s">
        <v>9</v>
      </c>
    </row>
    <row r="3" spans="2:15" ht="51.75" customHeight="1" x14ac:dyDescent="0.2">
      <c r="B3" s="82" t="s">
        <v>24</v>
      </c>
      <c r="E3" s="82" t="s">
        <v>154</v>
      </c>
      <c r="G3" s="82" t="s">
        <v>162</v>
      </c>
      <c r="H3" s="22"/>
      <c r="I3" s="22"/>
      <c r="J3" s="22"/>
      <c r="K3" s="83" t="s">
        <v>33</v>
      </c>
      <c r="L3" s="22"/>
      <c r="M3" s="83"/>
      <c r="N3" s="22"/>
      <c r="O3" s="84" t="s">
        <v>23</v>
      </c>
    </row>
    <row r="4" spans="2:15" ht="51.75" customHeight="1" x14ac:dyDescent="0.2">
      <c r="B4" s="79" t="s">
        <v>121</v>
      </c>
      <c r="E4" s="79" t="s">
        <v>155</v>
      </c>
      <c r="G4" s="79" t="s">
        <v>163</v>
      </c>
      <c r="H4" s="22"/>
      <c r="I4" s="22"/>
      <c r="J4" s="22"/>
      <c r="K4" s="22"/>
      <c r="L4" s="22"/>
      <c r="M4" s="22"/>
      <c r="N4" s="22"/>
    </row>
    <row r="5" spans="2:15" ht="51.75" customHeight="1" x14ac:dyDescent="0.2">
      <c r="E5" s="82" t="s">
        <v>156</v>
      </c>
      <c r="G5" s="82" t="s">
        <v>164</v>
      </c>
      <c r="H5" s="22"/>
      <c r="I5" s="22"/>
      <c r="J5" s="22"/>
      <c r="K5" s="22"/>
      <c r="L5" s="22"/>
      <c r="M5" s="22"/>
      <c r="N5" s="22"/>
    </row>
    <row r="6" spans="2:15" ht="51.75" customHeight="1" x14ac:dyDescent="0.2">
      <c r="E6" s="79" t="s">
        <v>157</v>
      </c>
      <c r="G6" s="79" t="s">
        <v>165</v>
      </c>
      <c r="H6" s="22"/>
      <c r="I6" s="22"/>
      <c r="J6" s="22"/>
      <c r="K6" s="22"/>
      <c r="L6" s="22"/>
      <c r="M6" s="22"/>
      <c r="N6" s="22"/>
    </row>
    <row r="7" spans="2:15" ht="51.75" customHeight="1" x14ac:dyDescent="0.2">
      <c r="E7" s="79" t="s">
        <v>171</v>
      </c>
      <c r="G7" s="79"/>
    </row>
    <row r="8" spans="2:15" ht="51.75" customHeight="1" x14ac:dyDescent="0.2">
      <c r="E8" s="79" t="s">
        <v>177</v>
      </c>
    </row>
    <row r="9" spans="2:15" ht="51.75" customHeight="1" x14ac:dyDescent="0.2">
      <c r="E9" s="79" t="s">
        <v>178</v>
      </c>
    </row>
    <row r="10" spans="2:15" ht="51.75" customHeight="1" x14ac:dyDescent="0.2"/>
    <row r="11" spans="2:15" ht="15.75" customHeight="1" x14ac:dyDescent="0.2"/>
    <row r="12" spans="2:15" ht="15.75" customHeight="1" x14ac:dyDescent="0.2"/>
    <row r="13" spans="2:15" ht="15.75" customHeight="1" x14ac:dyDescent="0.2"/>
    <row r="14" spans="2:15" ht="15.75" customHeight="1" x14ac:dyDescent="0.2"/>
    <row r="15" spans="2:15" ht="15.75" customHeight="1" x14ac:dyDescent="0.2"/>
    <row r="16" spans="2:15" ht="40.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/>
  <pageMargins left="0.7" right="0.7" top="0.75" bottom="0.75" header="0" footer="0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46"/>
  <sheetViews>
    <sheetView topLeftCell="A3" workbookViewId="0">
      <selection activeCell="A21" sqref="A21"/>
    </sheetView>
  </sheetViews>
  <sheetFormatPr defaultColWidth="12.5703125" defaultRowHeight="12.75" x14ac:dyDescent="0.2"/>
  <cols>
    <col min="1" max="1" width="56.85546875" customWidth="1"/>
    <col min="2" max="8" width="14.42578125" customWidth="1"/>
  </cols>
  <sheetData>
    <row r="1" spans="1:8" ht="15.75" customHeight="1" x14ac:dyDescent="0.2"/>
    <row r="2" spans="1:8" ht="30" customHeight="1" x14ac:dyDescent="0.2">
      <c r="A2" s="17" t="s">
        <v>18</v>
      </c>
      <c r="B2" s="17"/>
      <c r="C2" s="16"/>
      <c r="D2" s="16"/>
      <c r="E2" s="16"/>
      <c r="F2" s="16"/>
      <c r="G2" s="16"/>
      <c r="H2" s="16"/>
    </row>
    <row r="3" spans="1:8" ht="15.75" customHeight="1" x14ac:dyDescent="0.2">
      <c r="A3" s="48" t="s">
        <v>42</v>
      </c>
      <c r="B3" s="48" t="s">
        <v>101</v>
      </c>
    </row>
    <row r="4" spans="1:8" ht="15.75" customHeight="1" x14ac:dyDescent="0.2">
      <c r="A4" s="48" t="s">
        <v>95</v>
      </c>
      <c r="B4" s="48" t="s">
        <v>102</v>
      </c>
    </row>
    <row r="5" spans="1:8" ht="15.75" customHeight="1" x14ac:dyDescent="0.2">
      <c r="A5" s="48" t="s">
        <v>43</v>
      </c>
      <c r="B5" s="48" t="s">
        <v>103</v>
      </c>
    </row>
    <row r="6" spans="1:8" ht="15.75" customHeight="1" x14ac:dyDescent="0.2">
      <c r="A6" s="48" t="s">
        <v>44</v>
      </c>
      <c r="B6" s="48" t="s">
        <v>104</v>
      </c>
    </row>
    <row r="7" spans="1:8" ht="15.75" customHeight="1" x14ac:dyDescent="0.2">
      <c r="A7" s="48" t="s">
        <v>45</v>
      </c>
      <c r="B7" s="48" t="s">
        <v>105</v>
      </c>
    </row>
    <row r="8" spans="1:8" ht="15.75" customHeight="1" x14ac:dyDescent="0.2">
      <c r="A8" s="48" t="s">
        <v>46</v>
      </c>
      <c r="B8" s="48" t="s">
        <v>106</v>
      </c>
    </row>
    <row r="9" spans="1:8" ht="15.75" customHeight="1" x14ac:dyDescent="0.2">
      <c r="A9" s="48" t="s">
        <v>47</v>
      </c>
      <c r="B9" s="48" t="s">
        <v>107</v>
      </c>
    </row>
    <row r="10" spans="1:8" ht="15.75" customHeight="1" x14ac:dyDescent="0.2">
      <c r="A10" s="48" t="s">
        <v>48</v>
      </c>
      <c r="B10" s="48" t="s">
        <v>108</v>
      </c>
    </row>
    <row r="11" spans="1:8" ht="15.75" customHeight="1" x14ac:dyDescent="0.2">
      <c r="A11" s="48" t="s">
        <v>49</v>
      </c>
      <c r="B11" s="48" t="s">
        <v>109</v>
      </c>
    </row>
    <row r="12" spans="1:8" ht="15.75" customHeight="1" x14ac:dyDescent="0.2">
      <c r="A12" s="48" t="s">
        <v>50</v>
      </c>
      <c r="B12" s="48" t="s">
        <v>110</v>
      </c>
    </row>
    <row r="13" spans="1:8" ht="15.75" customHeight="1" x14ac:dyDescent="0.2">
      <c r="A13" s="48" t="s">
        <v>51</v>
      </c>
      <c r="B13" s="48" t="s">
        <v>111</v>
      </c>
    </row>
    <row r="14" spans="1:8" ht="15.75" customHeight="1" x14ac:dyDescent="0.2">
      <c r="A14" s="48" t="s">
        <v>52</v>
      </c>
      <c r="B14" s="48" t="s">
        <v>112</v>
      </c>
    </row>
    <row r="15" spans="1:8" ht="15.75" customHeight="1" x14ac:dyDescent="0.2">
      <c r="A15" s="48" t="s">
        <v>53</v>
      </c>
      <c r="B15" s="48" t="s">
        <v>113</v>
      </c>
    </row>
    <row r="16" spans="1:8" ht="15.75" customHeight="1" x14ac:dyDescent="0.2">
      <c r="A16" s="48" t="s">
        <v>54</v>
      </c>
      <c r="B16" s="48" t="s">
        <v>114</v>
      </c>
    </row>
    <row r="17" spans="1:2" ht="15.75" customHeight="1" x14ac:dyDescent="0.2">
      <c r="A17" s="48" t="s">
        <v>55</v>
      </c>
      <c r="B17" s="48" t="s">
        <v>115</v>
      </c>
    </row>
    <row r="18" spans="1:2" ht="15.75" customHeight="1" x14ac:dyDescent="0.2">
      <c r="A18" s="48" t="s">
        <v>56</v>
      </c>
      <c r="B18" s="48" t="s">
        <v>116</v>
      </c>
    </row>
    <row r="19" spans="1:2" ht="15.75" customHeight="1" x14ac:dyDescent="0.2">
      <c r="A19" s="48" t="s">
        <v>57</v>
      </c>
      <c r="B19" s="48" t="s">
        <v>117</v>
      </c>
    </row>
    <row r="20" spans="1:2" ht="15.75" customHeight="1" x14ac:dyDescent="0.2">
      <c r="A20" s="48" t="s">
        <v>58</v>
      </c>
      <c r="B20" s="48" t="s">
        <v>118</v>
      </c>
    </row>
    <row r="21" spans="1:2" ht="15.75" customHeight="1" x14ac:dyDescent="0.2">
      <c r="A21" s="48" t="s">
        <v>168</v>
      </c>
      <c r="B21" s="48" t="s">
        <v>169</v>
      </c>
    </row>
    <row r="22" spans="1:2" ht="15.75" customHeight="1" x14ac:dyDescent="0.2">
      <c r="B22" s="48"/>
    </row>
    <row r="23" spans="1:2" ht="15.75" customHeight="1" x14ac:dyDescent="0.2">
      <c r="B23" s="48"/>
    </row>
    <row r="24" spans="1:2" ht="15.75" customHeight="1" x14ac:dyDescent="0.2">
      <c r="B24" s="48"/>
    </row>
    <row r="25" spans="1:2" ht="15.75" customHeight="1" x14ac:dyDescent="0.2">
      <c r="B25" s="48"/>
    </row>
    <row r="26" spans="1:2" ht="15.75" customHeight="1" x14ac:dyDescent="0.2">
      <c r="B26" s="48"/>
    </row>
    <row r="27" spans="1:2" ht="15.75" customHeight="1" x14ac:dyDescent="0.2">
      <c r="B27" s="48"/>
    </row>
    <row r="28" spans="1:2" ht="15.75" customHeight="1" x14ac:dyDescent="0.2">
      <c r="B28" s="48"/>
    </row>
    <row r="29" spans="1:2" ht="15.75" customHeight="1" x14ac:dyDescent="0.2">
      <c r="B29" s="48"/>
    </row>
    <row r="30" spans="1:2" ht="15.75" customHeight="1" x14ac:dyDescent="0.2">
      <c r="B30" s="48"/>
    </row>
    <row r="31" spans="1:2" ht="15.75" customHeight="1" x14ac:dyDescent="0.2">
      <c r="B31" s="48"/>
    </row>
    <row r="32" spans="1:2" ht="15.75" customHeight="1" x14ac:dyDescent="0.2">
      <c r="B32" s="48"/>
    </row>
    <row r="33" spans="2:2" ht="15.75" customHeight="1" x14ac:dyDescent="0.2">
      <c r="B33" s="48"/>
    </row>
    <row r="34" spans="2:2" ht="15.75" customHeight="1" x14ac:dyDescent="0.2">
      <c r="B34" s="48"/>
    </row>
    <row r="35" spans="2:2" ht="15.75" customHeight="1" x14ac:dyDescent="0.2">
      <c r="B35" s="48"/>
    </row>
    <row r="36" spans="2:2" ht="15.75" customHeight="1" x14ac:dyDescent="0.2">
      <c r="B36" s="48"/>
    </row>
    <row r="37" spans="2:2" ht="15.75" customHeight="1" x14ac:dyDescent="0.2">
      <c r="B37" s="48"/>
    </row>
    <row r="38" spans="2:2" ht="15.75" customHeight="1" x14ac:dyDescent="0.2">
      <c r="B38" s="48"/>
    </row>
    <row r="39" spans="2:2" ht="15.75" customHeight="1" x14ac:dyDescent="0.2">
      <c r="B39" s="48"/>
    </row>
    <row r="40" spans="2:2" ht="15.75" customHeight="1" x14ac:dyDescent="0.2">
      <c r="B40" s="48"/>
    </row>
    <row r="41" spans="2:2" ht="15.75" customHeight="1" x14ac:dyDescent="0.2">
      <c r="B41" s="48"/>
    </row>
    <row r="42" spans="2:2" ht="15.75" customHeight="1" x14ac:dyDescent="0.2">
      <c r="B42" s="48"/>
    </row>
    <row r="43" spans="2:2" ht="15.75" customHeight="1" x14ac:dyDescent="0.2">
      <c r="B43" s="48"/>
    </row>
    <row r="44" spans="2:2" ht="15.75" customHeight="1" x14ac:dyDescent="0.2">
      <c r="B44" s="48"/>
    </row>
    <row r="45" spans="2:2" ht="15.75" customHeight="1" x14ac:dyDescent="0.2">
      <c r="B45" s="48"/>
    </row>
    <row r="46" spans="2:2" ht="15.75" customHeight="1" x14ac:dyDescent="0.2">
      <c r="B46" s="48"/>
    </row>
    <row r="47" spans="2:2" ht="15.75" customHeight="1" x14ac:dyDescent="0.2">
      <c r="B47" s="48"/>
    </row>
    <row r="48" spans="2:2" ht="15.75" customHeight="1" x14ac:dyDescent="0.2">
      <c r="B48" s="48"/>
    </row>
    <row r="49" spans="2:2" ht="15.75" customHeight="1" x14ac:dyDescent="0.2">
      <c r="B49" s="48"/>
    </row>
    <row r="50" spans="2:2" ht="15.75" customHeight="1" x14ac:dyDescent="0.2">
      <c r="B50" s="48"/>
    </row>
    <row r="51" spans="2:2" ht="15.75" customHeight="1" x14ac:dyDescent="0.2">
      <c r="B51" s="48"/>
    </row>
    <row r="52" spans="2:2" ht="15.75" customHeight="1" x14ac:dyDescent="0.2">
      <c r="B52" s="48"/>
    </row>
    <row r="53" spans="2:2" ht="15.75" customHeight="1" x14ac:dyDescent="0.2">
      <c r="B53" s="48"/>
    </row>
    <row r="54" spans="2:2" ht="15.75" customHeight="1" x14ac:dyDescent="0.2">
      <c r="B54" s="48"/>
    </row>
    <row r="55" spans="2:2" ht="15.75" customHeight="1" x14ac:dyDescent="0.2">
      <c r="B55" s="48"/>
    </row>
    <row r="56" spans="2:2" ht="15.75" customHeight="1" x14ac:dyDescent="0.2">
      <c r="B56" s="48"/>
    </row>
    <row r="57" spans="2:2" ht="15.75" customHeight="1" x14ac:dyDescent="0.2">
      <c r="B57" s="48"/>
    </row>
    <row r="58" spans="2:2" ht="15.75" customHeight="1" x14ac:dyDescent="0.2"/>
    <row r="59" spans="2:2" ht="15.75" customHeight="1" x14ac:dyDescent="0.2"/>
    <row r="60" spans="2:2" ht="15.75" customHeight="1" x14ac:dyDescent="0.2"/>
    <row r="61" spans="2:2" ht="15.75" customHeight="1" x14ac:dyDescent="0.2">
      <c r="B61" s="138"/>
    </row>
    <row r="62" spans="2:2" ht="15.75" customHeight="1" x14ac:dyDescent="0.2"/>
    <row r="63" spans="2:2" ht="15.75" customHeight="1" x14ac:dyDescent="0.2"/>
    <row r="64" spans="2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outlinePr summaryBelow="0" summaryRight="0"/>
  </sheetPr>
  <dimension ref="A1:Y956"/>
  <sheetViews>
    <sheetView workbookViewId="0">
      <selection activeCell="I51" sqref="I51"/>
    </sheetView>
  </sheetViews>
  <sheetFormatPr defaultColWidth="12.5703125" defaultRowHeight="15" customHeight="1" x14ac:dyDescent="0.2"/>
  <cols>
    <col min="1" max="1" width="16.5703125" customWidth="1"/>
    <col min="2" max="2" width="21.42578125" customWidth="1"/>
    <col min="3" max="3" width="12.7109375" customWidth="1"/>
    <col min="4" max="4" width="11.5703125" customWidth="1"/>
    <col min="5" max="5" width="10.140625" customWidth="1"/>
    <col min="6" max="6" width="11.5703125" customWidth="1"/>
    <col min="7" max="7" width="9.5703125" customWidth="1"/>
    <col min="8" max="8" width="7.7109375" customWidth="1"/>
    <col min="9" max="9" width="16.5703125" customWidth="1"/>
    <col min="10" max="10" width="8.140625" customWidth="1"/>
    <col min="11" max="11" width="11.5703125" customWidth="1"/>
    <col min="12" max="25" width="14.42578125" customWidth="1"/>
  </cols>
  <sheetData>
    <row r="1" spans="1:25" ht="33" customHeight="1" thickTop="1" x14ac:dyDescent="0.2">
      <c r="A1" s="19" t="s">
        <v>59</v>
      </c>
      <c r="B1" s="20" t="s">
        <v>60</v>
      </c>
      <c r="C1" s="21" t="s">
        <v>61</v>
      </c>
      <c r="D1" s="22"/>
      <c r="E1" s="23" t="s">
        <v>62</v>
      </c>
      <c r="F1" s="23" t="s">
        <v>63</v>
      </c>
      <c r="G1" s="22"/>
      <c r="H1" s="286" t="s">
        <v>64</v>
      </c>
      <c r="I1" s="287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13.5" customHeight="1" x14ac:dyDescent="0.2">
      <c r="A2" s="280" t="s">
        <v>159</v>
      </c>
      <c r="B2" s="28" t="s">
        <v>65</v>
      </c>
      <c r="C2" s="222">
        <v>1069</v>
      </c>
      <c r="D2" s="223"/>
      <c r="E2" s="66">
        <f>SUMIF(Formules!$T$16:$T$506,B2,Formules!$E$16:$E$506)</f>
        <v>0</v>
      </c>
      <c r="F2" s="73">
        <f t="shared" ref="F2:F19" si="0">C2*E2</f>
        <v>0</v>
      </c>
      <c r="G2" s="27"/>
      <c r="H2" s="26"/>
      <c r="I2" s="27"/>
      <c r="J2" s="15"/>
      <c r="K2" s="15"/>
    </row>
    <row r="3" spans="1:25" ht="13.5" customHeight="1" x14ac:dyDescent="0.2">
      <c r="A3" s="281"/>
      <c r="B3" s="28" t="s">
        <v>66</v>
      </c>
      <c r="C3" s="29">
        <v>1306</v>
      </c>
      <c r="D3" s="18"/>
      <c r="E3" s="67">
        <f>SUMIF(Formules!$T$16:$T$506,B3,Formules!$E$16:$E$506)</f>
        <v>0</v>
      </c>
      <c r="F3" s="74">
        <f>C3*E3</f>
        <v>0</v>
      </c>
      <c r="G3" s="31"/>
      <c r="H3" s="15"/>
      <c r="I3" s="31"/>
      <c r="J3" s="15"/>
      <c r="K3" s="15"/>
    </row>
    <row r="4" spans="1:25" ht="13.5" customHeight="1" x14ac:dyDescent="0.2">
      <c r="A4" s="281"/>
      <c r="B4" s="28" t="s">
        <v>67</v>
      </c>
      <c r="C4" s="29">
        <v>1121</v>
      </c>
      <c r="D4" s="18"/>
      <c r="E4" s="67">
        <f>SUMIF(Formules!$T$16:$T$506,B4,Formules!$E$16:$E$506)</f>
        <v>0</v>
      </c>
      <c r="F4" s="74">
        <f t="shared" si="0"/>
        <v>0</v>
      </c>
      <c r="G4" s="31"/>
      <c r="H4" s="15"/>
      <c r="I4" s="31"/>
      <c r="J4" s="15"/>
      <c r="K4" s="226"/>
      <c r="L4" s="226"/>
      <c r="M4" s="226"/>
      <c r="N4" s="227"/>
      <c r="O4" s="226"/>
      <c r="P4" s="227"/>
    </row>
    <row r="5" spans="1:25" ht="13.5" customHeight="1" x14ac:dyDescent="0.2">
      <c r="A5" s="281"/>
      <c r="B5" s="28" t="s">
        <v>68</v>
      </c>
      <c r="C5" s="29">
        <v>1201</v>
      </c>
      <c r="D5" s="18"/>
      <c r="E5" s="67">
        <f>SUMIF(Formules!$T$16:$T$506,B5,Formules!$E$16:$E$506)</f>
        <v>0</v>
      </c>
      <c r="F5" s="74">
        <f t="shared" si="0"/>
        <v>0</v>
      </c>
      <c r="G5" s="31"/>
      <c r="H5" s="15"/>
      <c r="I5" s="31"/>
      <c r="J5" s="15"/>
      <c r="K5" s="226"/>
      <c r="L5" s="228"/>
      <c r="M5" s="226"/>
      <c r="N5" s="227"/>
      <c r="O5" s="226"/>
      <c r="P5" s="227"/>
    </row>
    <row r="6" spans="1:25" ht="13.5" customHeight="1" x14ac:dyDescent="0.2">
      <c r="A6" s="281"/>
      <c r="B6" s="28" t="s">
        <v>69</v>
      </c>
      <c r="C6" s="29">
        <v>1358</v>
      </c>
      <c r="D6" s="18"/>
      <c r="E6" s="67">
        <f>SUMIF(Formules!$T$16:$T$506,B6,Formules!$E$16:$E$506)</f>
        <v>0</v>
      </c>
      <c r="F6" s="74">
        <f t="shared" si="0"/>
        <v>0</v>
      </c>
      <c r="G6" s="31"/>
      <c r="H6" s="15"/>
      <c r="I6" s="31"/>
      <c r="J6" s="15"/>
      <c r="K6" s="226"/>
      <c r="L6" s="226"/>
      <c r="M6" s="226"/>
      <c r="N6" s="227"/>
      <c r="O6" s="226"/>
      <c r="P6" s="227"/>
    </row>
    <row r="7" spans="1:25" ht="13.5" customHeight="1" x14ac:dyDescent="0.2">
      <c r="A7" s="282"/>
      <c r="B7" s="28" t="s">
        <v>70</v>
      </c>
      <c r="C7" s="29">
        <v>1556</v>
      </c>
      <c r="D7" s="18"/>
      <c r="E7" s="67">
        <f>SUMIF(Formules!$T$16:$T$506,B7,Formules!$E$16:$E$506)</f>
        <v>0</v>
      </c>
      <c r="F7" s="74">
        <f t="shared" si="0"/>
        <v>0</v>
      </c>
      <c r="G7" s="31"/>
      <c r="H7" s="15"/>
      <c r="I7" s="31"/>
      <c r="J7" s="15"/>
      <c r="K7" s="226"/>
      <c r="L7" s="226"/>
      <c r="M7" s="226"/>
      <c r="N7" s="227"/>
      <c r="O7" s="226"/>
      <c r="P7" s="227"/>
    </row>
    <row r="8" spans="1:25" ht="13.5" customHeight="1" x14ac:dyDescent="0.2">
      <c r="A8" s="288" t="s">
        <v>172</v>
      </c>
      <c r="B8" s="28" t="s">
        <v>71</v>
      </c>
      <c r="C8" s="29">
        <v>3177</v>
      </c>
      <c r="D8" s="18"/>
      <c r="E8" s="67">
        <f>SUMIF(Formules!$T$16:$T$506,B8,Formules!$E$16:$E$506)</f>
        <v>0</v>
      </c>
      <c r="F8" s="74">
        <f t="shared" ref="F8" si="1">C8*E8</f>
        <v>0</v>
      </c>
      <c r="G8" s="31"/>
      <c r="H8" s="15"/>
      <c r="I8" s="31"/>
      <c r="J8" s="15"/>
      <c r="K8" s="226"/>
      <c r="L8" s="226"/>
      <c r="M8" s="226"/>
      <c r="N8" s="227"/>
      <c r="O8" s="226"/>
      <c r="P8" s="227"/>
    </row>
    <row r="9" spans="1:25" ht="13.5" customHeight="1" x14ac:dyDescent="0.2">
      <c r="A9" s="289"/>
      <c r="B9" s="28" t="s">
        <v>173</v>
      </c>
      <c r="C9" s="29">
        <f>C8-300</f>
        <v>2877</v>
      </c>
      <c r="D9" s="18"/>
      <c r="E9" s="67">
        <f>SUMIF(Formules!$T$16:$T$506,B9,Formules!$E$16:$E$506)</f>
        <v>0</v>
      </c>
      <c r="F9" s="74">
        <f t="shared" si="0"/>
        <v>0</v>
      </c>
      <c r="G9" s="31"/>
      <c r="H9" s="15"/>
      <c r="I9" s="31"/>
      <c r="J9" s="15"/>
      <c r="K9" s="226"/>
      <c r="L9" s="226"/>
      <c r="M9" s="226"/>
      <c r="N9" s="227"/>
      <c r="O9" s="226"/>
      <c r="P9" s="227"/>
    </row>
    <row r="10" spans="1:25" ht="13.5" customHeight="1" x14ac:dyDescent="0.2">
      <c r="A10" s="72"/>
      <c r="B10" s="28"/>
      <c r="C10" s="29"/>
      <c r="D10" s="18"/>
      <c r="E10" s="68">
        <f>SUMIF(Formules!$T$16:$T$506,B10,Formules!$E$16:$E$506)</f>
        <v>0</v>
      </c>
      <c r="F10" s="75">
        <f t="shared" si="0"/>
        <v>0</v>
      </c>
      <c r="G10" s="32">
        <f>SUM(E2:E10)</f>
        <v>0</v>
      </c>
      <c r="H10" s="15"/>
      <c r="I10" s="31"/>
      <c r="J10" s="15"/>
      <c r="K10" s="226"/>
      <c r="L10" s="226"/>
      <c r="M10" s="226"/>
      <c r="N10" s="227"/>
      <c r="O10" s="226"/>
      <c r="P10" s="227"/>
    </row>
    <row r="11" spans="1:25" ht="13.5" customHeight="1" x14ac:dyDescent="0.2">
      <c r="A11" s="280" t="s">
        <v>159</v>
      </c>
      <c r="B11" s="28" t="s">
        <v>72</v>
      </c>
      <c r="C11" s="29">
        <v>948</v>
      </c>
      <c r="D11" s="18"/>
      <c r="E11" s="66">
        <f>SUMIF(Formules!$T$16:$T$506,B11,Formules!$E$16:$E$506)</f>
        <v>0</v>
      </c>
      <c r="F11" s="73">
        <f t="shared" si="0"/>
        <v>0</v>
      </c>
      <c r="G11" s="27"/>
      <c r="H11" s="15"/>
      <c r="I11" s="31"/>
      <c r="J11" s="15"/>
      <c r="K11" s="226"/>
      <c r="L11" s="226"/>
      <c r="M11" s="226"/>
      <c r="N11" s="227"/>
      <c r="O11" s="226"/>
      <c r="P11" s="227"/>
    </row>
    <row r="12" spans="1:25" ht="13.5" customHeight="1" x14ac:dyDescent="0.2">
      <c r="A12" s="281"/>
      <c r="B12" s="28" t="s">
        <v>73</v>
      </c>
      <c r="C12" s="29">
        <v>1187</v>
      </c>
      <c r="D12" s="18"/>
      <c r="E12" s="67">
        <f>SUMIF(Formules!$T$16:$T$506,B12,Formules!$E$16:$E$506)</f>
        <v>0</v>
      </c>
      <c r="F12" s="74">
        <f t="shared" si="0"/>
        <v>0</v>
      </c>
      <c r="G12" s="31"/>
      <c r="H12" s="15"/>
      <c r="I12" s="31"/>
      <c r="J12" s="15"/>
      <c r="K12" s="15"/>
    </row>
    <row r="13" spans="1:25" ht="13.5" customHeight="1" x14ac:dyDescent="0.2">
      <c r="A13" s="281"/>
      <c r="B13" s="28" t="s">
        <v>74</v>
      </c>
      <c r="C13" s="29">
        <v>1003</v>
      </c>
      <c r="D13" s="18"/>
      <c r="E13" s="67">
        <f>SUMIF(Formules!$T$16:$T$506,B13,Formules!$E$16:$E$506)</f>
        <v>0</v>
      </c>
      <c r="F13" s="74">
        <f t="shared" si="0"/>
        <v>0</v>
      </c>
      <c r="G13" s="31"/>
      <c r="H13" s="15"/>
      <c r="I13" s="31"/>
      <c r="J13" s="15"/>
      <c r="K13" s="15"/>
    </row>
    <row r="14" spans="1:25" ht="13.5" customHeight="1" x14ac:dyDescent="0.2">
      <c r="A14" s="281"/>
      <c r="B14" s="28" t="s">
        <v>75</v>
      </c>
      <c r="C14" s="29">
        <v>1074</v>
      </c>
      <c r="D14" s="18"/>
      <c r="E14" s="67">
        <f>SUMIF(Formules!$T$16:$T$506,B14,Formules!$E$16:$E$506)</f>
        <v>0</v>
      </c>
      <c r="F14" s="74">
        <f t="shared" si="0"/>
        <v>0</v>
      </c>
      <c r="G14" s="31"/>
      <c r="H14" s="15"/>
      <c r="I14" s="31"/>
      <c r="J14" s="15"/>
      <c r="K14" s="15"/>
    </row>
    <row r="15" spans="1:25" ht="13.5" customHeight="1" x14ac:dyDescent="0.2">
      <c r="A15" s="281"/>
      <c r="B15" s="28" t="s">
        <v>76</v>
      </c>
      <c r="C15" s="29">
        <v>1240</v>
      </c>
      <c r="D15" s="18"/>
      <c r="E15" s="67">
        <f>SUMIF(Formules!$T$16:$T$506,B15,Formules!$E$16:$E$506)</f>
        <v>0</v>
      </c>
      <c r="F15" s="74">
        <f t="shared" si="0"/>
        <v>0</v>
      </c>
      <c r="G15" s="31"/>
      <c r="H15" s="15"/>
      <c r="I15" s="31"/>
      <c r="J15" s="15"/>
      <c r="K15" s="15"/>
    </row>
    <row r="16" spans="1:25" ht="13.5" customHeight="1" x14ac:dyDescent="0.2">
      <c r="A16" s="282"/>
      <c r="B16" s="28" t="s">
        <v>77</v>
      </c>
      <c r="C16" s="29">
        <v>1438</v>
      </c>
      <c r="D16" s="18"/>
      <c r="E16" s="67">
        <f>SUMIF(Formules!$T$16:$T$506,B16,Formules!$E$16:$E$506)</f>
        <v>0</v>
      </c>
      <c r="F16" s="74">
        <f t="shared" si="0"/>
        <v>0</v>
      </c>
      <c r="G16" s="31"/>
      <c r="H16" s="15"/>
      <c r="I16" s="31"/>
      <c r="J16" s="15"/>
      <c r="K16" s="15"/>
    </row>
    <row r="17" spans="1:11" ht="13.5" customHeight="1" x14ac:dyDescent="0.2">
      <c r="A17" s="288" t="s">
        <v>172</v>
      </c>
      <c r="B17" s="28" t="s">
        <v>78</v>
      </c>
      <c r="C17" s="29">
        <v>2998</v>
      </c>
      <c r="D17" s="18"/>
      <c r="E17" s="67">
        <f>SUMIF(Formules!$T$16:$T$506,B17,Formules!$E$16:$E$506)</f>
        <v>0</v>
      </c>
      <c r="F17" s="74">
        <f t="shared" ref="F17" si="2">C17*E17</f>
        <v>0</v>
      </c>
      <c r="G17" s="31"/>
      <c r="H17" s="15"/>
      <c r="I17" s="31"/>
      <c r="J17" s="15"/>
      <c r="K17" s="15"/>
    </row>
    <row r="18" spans="1:11" ht="13.5" customHeight="1" x14ac:dyDescent="0.2">
      <c r="A18" s="289"/>
      <c r="B18" s="28" t="s">
        <v>174</v>
      </c>
      <c r="C18" s="29">
        <f>C17-300</f>
        <v>2698</v>
      </c>
      <c r="D18" s="18"/>
      <c r="E18" s="67">
        <f>SUMIF(Formules!$T$16:$T$506,B18,Formules!$E$16:$E$506)</f>
        <v>0</v>
      </c>
      <c r="F18" s="74">
        <f t="shared" si="0"/>
        <v>0</v>
      </c>
      <c r="G18" s="31"/>
      <c r="H18" s="15"/>
      <c r="I18" s="31"/>
      <c r="J18" s="15"/>
      <c r="K18" s="15"/>
    </row>
    <row r="19" spans="1:11" ht="13.5" customHeight="1" x14ac:dyDescent="0.2">
      <c r="A19" s="72"/>
      <c r="B19" s="33"/>
      <c r="C19" s="34"/>
      <c r="D19" s="18"/>
      <c r="E19" s="68">
        <f>SUMIF(Formules!$T$16:$T$506,B19,Formules!$E$16:$E$506)</f>
        <v>0</v>
      </c>
      <c r="F19" s="75">
        <f t="shared" si="0"/>
        <v>0</v>
      </c>
      <c r="G19" s="32">
        <f>SUM(E11:E19)</f>
        <v>0</v>
      </c>
      <c r="H19" s="15"/>
      <c r="I19" s="31"/>
      <c r="J19" s="15"/>
      <c r="K19" s="15"/>
    </row>
    <row r="20" spans="1:11" ht="13.5" customHeight="1" x14ac:dyDescent="0.2">
      <c r="A20" s="24"/>
      <c r="B20" s="24"/>
      <c r="C20" s="25"/>
      <c r="D20" s="27"/>
      <c r="E20" s="66"/>
      <c r="F20" s="73"/>
      <c r="G20" s="27"/>
      <c r="H20" s="15"/>
      <c r="I20" s="31"/>
      <c r="J20" s="15"/>
      <c r="K20" s="15"/>
    </row>
    <row r="21" spans="1:11" ht="13.5" customHeight="1" x14ac:dyDescent="0.2">
      <c r="A21" s="35"/>
      <c r="B21" s="35"/>
      <c r="C21" s="36"/>
      <c r="D21" s="37"/>
      <c r="E21" s="68"/>
      <c r="F21" s="75"/>
      <c r="G21" s="32"/>
      <c r="H21" s="38"/>
      <c r="I21" s="37"/>
      <c r="J21" s="30"/>
      <c r="K21" s="15"/>
    </row>
    <row r="22" spans="1:11" ht="13.5" customHeight="1" thickBot="1" x14ac:dyDescent="0.25">
      <c r="A22" s="15"/>
      <c r="B22" s="15"/>
      <c r="C22" s="15"/>
      <c r="D22" s="15"/>
      <c r="E22" s="70">
        <f>SUM(E2:E21)</f>
        <v>0</v>
      </c>
      <c r="F22" s="77">
        <f>SUM(F2:F21)</f>
        <v>0</v>
      </c>
      <c r="G22" s="15"/>
      <c r="H22" s="157">
        <f>Formules!S13</f>
        <v>0</v>
      </c>
      <c r="I22" s="41">
        <f>Formules!V13</f>
        <v>0</v>
      </c>
      <c r="J22" s="15"/>
      <c r="K22" s="15"/>
    </row>
    <row r="23" spans="1:11" ht="15.75" customHeight="1" thickBot="1" x14ac:dyDescent="0.25"/>
    <row r="24" spans="1:11" ht="30" customHeight="1" thickTop="1" x14ac:dyDescent="0.2">
      <c r="A24" s="19"/>
      <c r="B24" s="42" t="s">
        <v>4</v>
      </c>
      <c r="C24" s="43" t="s">
        <v>61</v>
      </c>
      <c r="E24" s="23" t="s">
        <v>62</v>
      </c>
      <c r="F24" s="23" t="s">
        <v>63</v>
      </c>
      <c r="H24" s="286" t="s">
        <v>64</v>
      </c>
      <c r="I24" s="287"/>
    </row>
    <row r="25" spans="1:11" ht="15.75" customHeight="1" x14ac:dyDescent="0.2">
      <c r="A25" s="283" t="s">
        <v>159</v>
      </c>
      <c r="B25" s="44" t="s">
        <v>166</v>
      </c>
      <c r="C25" s="29">
        <v>189</v>
      </c>
      <c r="D25" s="15"/>
      <c r="E25" s="67">
        <f>SUMIF(Formules!$X$16:$X$506,B25,Formules!$E$16:$E$506)</f>
        <v>0</v>
      </c>
      <c r="F25" s="74">
        <f t="shared" ref="F25:F30" si="3">C25*E25</f>
        <v>0</v>
      </c>
      <c r="G25" s="15"/>
      <c r="H25" s="15"/>
      <c r="I25" s="15"/>
      <c r="J25" s="15"/>
    </row>
    <row r="26" spans="1:11" ht="15.75" customHeight="1" x14ac:dyDescent="0.2">
      <c r="A26" s="284"/>
      <c r="B26" s="44" t="s">
        <v>79</v>
      </c>
      <c r="C26" s="29">
        <v>225</v>
      </c>
      <c r="D26" s="15"/>
      <c r="E26" s="67">
        <f>SUMIF(Formules!$X$16:$X$506,B26,Formules!$E$16:$E$506)</f>
        <v>0</v>
      </c>
      <c r="F26" s="74">
        <f t="shared" si="3"/>
        <v>0</v>
      </c>
      <c r="G26" s="15"/>
      <c r="H26" s="15"/>
      <c r="I26" s="15"/>
      <c r="J26" s="15"/>
    </row>
    <row r="27" spans="1:11" ht="15.75" customHeight="1" x14ac:dyDescent="0.2">
      <c r="A27" s="284"/>
      <c r="B27" s="44" t="s">
        <v>158</v>
      </c>
      <c r="C27" s="29">
        <v>355</v>
      </c>
      <c r="D27" s="15"/>
      <c r="E27" s="67">
        <f>SUMIF(Formules!$X$16:$X$506,B27,Formules!$E$16:$E$506)</f>
        <v>0</v>
      </c>
      <c r="F27" s="74">
        <f t="shared" si="3"/>
        <v>0</v>
      </c>
      <c r="G27" s="15"/>
      <c r="H27" s="15"/>
      <c r="I27" s="15"/>
      <c r="J27" s="15"/>
    </row>
    <row r="28" spans="1:11" ht="15.75" customHeight="1" x14ac:dyDescent="0.2">
      <c r="A28" s="284"/>
      <c r="B28" s="44" t="s">
        <v>80</v>
      </c>
      <c r="C28" s="29">
        <v>459</v>
      </c>
      <c r="D28" s="15"/>
      <c r="E28" s="67">
        <f>SUMIF(Formules!$X$16:$X$506,B28,Formules!$E$16:$E$506)</f>
        <v>0</v>
      </c>
      <c r="F28" s="74">
        <f t="shared" si="3"/>
        <v>0</v>
      </c>
      <c r="G28" s="15"/>
      <c r="H28" s="15"/>
      <c r="I28" s="15"/>
      <c r="J28" s="15"/>
    </row>
    <row r="29" spans="1:11" ht="15.75" customHeight="1" x14ac:dyDescent="0.2">
      <c r="A29" s="284"/>
      <c r="B29" s="45" t="s">
        <v>81</v>
      </c>
      <c r="C29" s="29">
        <v>573</v>
      </c>
      <c r="D29" s="15"/>
      <c r="E29" s="67">
        <f>SUMIF(Formules!$X$16:$X$506,B29,Formules!$E$16:$E$506)</f>
        <v>0</v>
      </c>
      <c r="F29" s="74">
        <f t="shared" si="3"/>
        <v>0</v>
      </c>
      <c r="G29" s="15"/>
      <c r="H29" s="15"/>
      <c r="I29" s="15"/>
      <c r="J29" s="15"/>
    </row>
    <row r="30" spans="1:11" ht="15.75" customHeight="1" x14ac:dyDescent="0.2">
      <c r="A30" s="284"/>
      <c r="B30" s="45"/>
      <c r="C30" s="40"/>
      <c r="D30" s="15"/>
      <c r="E30" s="67">
        <f>SUMIF(Formules!$X$16:$X$506,B30,Formules!$E$16:$E$506)</f>
        <v>0</v>
      </c>
      <c r="F30" s="74">
        <f t="shared" si="3"/>
        <v>0</v>
      </c>
      <c r="G30" s="15"/>
      <c r="H30" s="15"/>
      <c r="I30" s="15"/>
      <c r="J30" s="15"/>
    </row>
    <row r="31" spans="1:11" ht="15.75" customHeight="1" x14ac:dyDescent="0.2">
      <c r="A31" s="284"/>
      <c r="B31" s="15"/>
      <c r="C31" s="15"/>
      <c r="D31" s="15"/>
      <c r="E31" s="69">
        <f>SUM(E25:E30)</f>
        <v>0</v>
      </c>
      <c r="F31" s="76">
        <f>SUM(F25:F30)</f>
        <v>0</v>
      </c>
      <c r="G31" s="15"/>
      <c r="H31" s="15">
        <f>Formules!W13</f>
        <v>0</v>
      </c>
      <c r="I31" s="30">
        <f>Formules!Y13</f>
        <v>0</v>
      </c>
      <c r="J31" s="15"/>
    </row>
    <row r="32" spans="1:11" ht="12.75" customHeight="1" thickBot="1" x14ac:dyDescent="0.25">
      <c r="A32" s="285"/>
      <c r="B32" s="46" t="s">
        <v>82</v>
      </c>
      <c r="C32" s="47">
        <v>48</v>
      </c>
      <c r="D32" s="15"/>
      <c r="E32" s="70">
        <f>SUM(Formules!$Z$16:$Z$506)</f>
        <v>0</v>
      </c>
      <c r="F32" s="77">
        <f>C32*E32</f>
        <v>0</v>
      </c>
      <c r="G32" s="15"/>
      <c r="H32" s="15">
        <f>Formules!Z13</f>
        <v>0</v>
      </c>
      <c r="I32" s="30">
        <f>Formules!AA13</f>
        <v>0</v>
      </c>
      <c r="J32" s="15"/>
    </row>
    <row r="33" spans="1:25" ht="15.75" customHeight="1" thickBot="1" x14ac:dyDescent="0.25">
      <c r="A33" s="15"/>
      <c r="B33" s="48"/>
      <c r="C33" s="15"/>
      <c r="D33" s="15"/>
      <c r="E33" s="15"/>
      <c r="F33" s="15"/>
      <c r="G33" s="15"/>
      <c r="H33" s="15"/>
      <c r="I33" s="15"/>
      <c r="J33" s="15"/>
    </row>
    <row r="34" spans="1:25" ht="27" customHeight="1" thickTop="1" x14ac:dyDescent="0.25">
      <c r="A34" s="49"/>
      <c r="B34" s="50" t="s">
        <v>83</v>
      </c>
      <c r="C34" s="51" t="s">
        <v>61</v>
      </c>
      <c r="E34" s="23" t="s">
        <v>62</v>
      </c>
      <c r="F34" s="23" t="s">
        <v>63</v>
      </c>
    </row>
    <row r="35" spans="1:25" ht="15.75" customHeight="1" x14ac:dyDescent="0.2">
      <c r="A35" s="71"/>
      <c r="B35" s="52" t="s">
        <v>127</v>
      </c>
      <c r="C35" s="53">
        <v>173</v>
      </c>
      <c r="D35" s="15"/>
      <c r="E35" s="65">
        <f>SUM(Formules!Q16:Q506 )</f>
        <v>0</v>
      </c>
      <c r="F35" s="30">
        <f t="shared" ref="F35" si="4">C35*E35</f>
        <v>0</v>
      </c>
      <c r="G35" s="15"/>
      <c r="H35" s="162">
        <f>Formules!Q13</f>
        <v>0</v>
      </c>
      <c r="I35" s="163">
        <f>Formules!R13</f>
        <v>0</v>
      </c>
      <c r="J35" s="15"/>
    </row>
    <row r="36" spans="1:25" ht="24" customHeight="1" x14ac:dyDescent="0.2">
      <c r="A36" s="15"/>
      <c r="B36" s="15"/>
      <c r="C36" s="15"/>
      <c r="D36" s="15"/>
      <c r="E36" s="39"/>
      <c r="F36" s="62"/>
      <c r="G36" s="39"/>
      <c r="H36" s="39"/>
      <c r="I36" s="62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15" customHeight="1" x14ac:dyDescent="0.2">
      <c r="A37" s="279" t="s">
        <v>91</v>
      </c>
      <c r="B37" s="279"/>
      <c r="C37" s="61" t="s">
        <v>93</v>
      </c>
      <c r="D37" s="61" t="s">
        <v>23</v>
      </c>
      <c r="E37" s="61" t="s">
        <v>92</v>
      </c>
    </row>
    <row r="38" spans="1:25" ht="15" customHeight="1" x14ac:dyDescent="0.2">
      <c r="A38" s="71" t="s">
        <v>159</v>
      </c>
      <c r="B38" s="164" t="s">
        <v>65</v>
      </c>
      <c r="C38" s="165">
        <f>SUMIFS(Formules!$S$16:$S$506,  Formules!$T$16:$T$506,B38, Formules!$U$16:$U$506,"Compacte (SFF)")</f>
        <v>0</v>
      </c>
      <c r="D38" s="166">
        <f>SUMIFS(Formules!$S$16:$S$506,  Formules!$T$16:$T$506,B38, Formules!$U$16:$U$506,"Minitorre")</f>
        <v>0</v>
      </c>
      <c r="E38" s="167">
        <f>SUMIFS(Formules!$S$16:$S$506,  Formules!$T$16:$T$506,B38, Formules!$U$16:$U$506,"")</f>
        <v>0</v>
      </c>
    </row>
    <row r="39" spans="1:25" ht="15" customHeight="1" x14ac:dyDescent="0.2">
      <c r="A39" s="71" t="s">
        <v>159</v>
      </c>
      <c r="B39" s="164" t="s">
        <v>66</v>
      </c>
      <c r="C39" s="168">
        <f>SUMIFS(Formules!$S$16:$S$506,  Formules!$T$16:$T$506,B39, Formules!$U$16:$U$506,"Compacte (SFF)")</f>
        <v>0</v>
      </c>
      <c r="D39" s="169">
        <f>SUMIFS(Formules!$S$16:$S$506,  Formules!$T$16:$T$506,B39, Formules!$U$16:$U$506,"Minitorre")</f>
        <v>0</v>
      </c>
      <c r="E39" s="170">
        <f>SUMIFS(Formules!$S$16:$S$506,  Formules!$T$16:$T$506,B39, Formules!$U$16:$U$506,"")</f>
        <v>0</v>
      </c>
    </row>
    <row r="40" spans="1:25" ht="15" customHeight="1" x14ac:dyDescent="0.2">
      <c r="A40" s="71" t="s">
        <v>159</v>
      </c>
      <c r="B40" s="164" t="s">
        <v>67</v>
      </c>
      <c r="C40" s="168">
        <f>SUMIFS(Formules!$S$16:$S$506,  Formules!$T$16:$T$506,B40, Formules!$U$16:$U$506,"Compacte (SFF)")</f>
        <v>0</v>
      </c>
      <c r="D40" s="169">
        <f>SUMIFS(Formules!$S$16:$S$506,  Formules!$T$16:$T$506,B40, Formules!$U$16:$U$506,"Minitorre")</f>
        <v>0</v>
      </c>
      <c r="E40" s="170">
        <f>SUMIFS(Formules!$S$16:$S$506,  Formules!$T$16:$T$506,B40, Formules!$U$16:$U$506,"")</f>
        <v>0</v>
      </c>
    </row>
    <row r="41" spans="1:25" ht="15" customHeight="1" x14ac:dyDescent="0.2">
      <c r="A41" s="71" t="s">
        <v>159</v>
      </c>
      <c r="B41" s="164" t="s">
        <v>68</v>
      </c>
      <c r="C41" s="168">
        <f>SUMIFS(Formules!$S$16:$S$506,  Formules!$T$16:$T$506,B41, Formules!$U$16:$U$506,"Compacte (SFF)")</f>
        <v>0</v>
      </c>
      <c r="D41" s="169">
        <f>SUMIFS(Formules!$S$16:$S$506,  Formules!$T$16:$T$506,B41, Formules!$U$16:$U$506,"Minitorre")</f>
        <v>0</v>
      </c>
      <c r="E41" s="170">
        <f>SUMIFS(Formules!$S$16:$S$506,  Formules!$T$16:$T$506,B41, Formules!$U$16:$U$506,"")</f>
        <v>0</v>
      </c>
    </row>
    <row r="42" spans="1:25" ht="15" customHeight="1" x14ac:dyDescent="0.2">
      <c r="A42" s="71" t="s">
        <v>159</v>
      </c>
      <c r="B42" s="164" t="s">
        <v>69</v>
      </c>
      <c r="C42" s="168">
        <f>SUMIFS(Formules!$S$16:$S$506,  Formules!$T$16:$T$506,B42, Formules!$U$16:$U$506,"Compacte (SFF)")</f>
        <v>0</v>
      </c>
      <c r="D42" s="169">
        <f>SUMIFS(Formules!$S$16:$S$506,  Formules!$T$16:$T$506,B42, Formules!$U$16:$U$506,"Minitorre")</f>
        <v>0</v>
      </c>
      <c r="E42" s="170">
        <f>SUMIFS(Formules!$S$16:$S$506,  Formules!$T$16:$T$506,B42, Formules!$U$16:$U$506,"")</f>
        <v>0</v>
      </c>
    </row>
    <row r="43" spans="1:25" ht="15" customHeight="1" x14ac:dyDescent="0.2">
      <c r="A43" s="71" t="s">
        <v>159</v>
      </c>
      <c r="B43" s="164" t="s">
        <v>70</v>
      </c>
      <c r="C43" s="168">
        <f>SUMIFS(Formules!$S$16:$S$506,  Formules!$T$16:$T$506,B43, Formules!$U$16:$U$506,"Compacte (SFF)")</f>
        <v>0</v>
      </c>
      <c r="D43" s="169">
        <f>SUMIFS(Formules!$S$16:$S$506,  Formules!$T$16:$T$506,B43, Formules!$U$16:$U$506,"Minitorre")</f>
        <v>0</v>
      </c>
      <c r="E43" s="170">
        <f>SUMIFS(Formules!$S$16:$S$506,  Formules!$T$16:$T$506,B43, Formules!$U$16:$U$506,"")</f>
        <v>0</v>
      </c>
    </row>
    <row r="44" spans="1:25" ht="15" customHeight="1" x14ac:dyDescent="0.2">
      <c r="A44" s="71" t="s">
        <v>160</v>
      </c>
      <c r="B44" s="164" t="s">
        <v>71</v>
      </c>
      <c r="C44" s="168">
        <f>SUMIFS(Formules!$S$16:$S$506,  Formules!$T$16:$T$506,B44, Formules!$U$16:$U$506,"Compacte (SFF)")</f>
        <v>0</v>
      </c>
      <c r="D44" s="169">
        <f>SUMIFS(Formules!$S$16:$S$506,  Formules!$T$16:$T$506,B44, Formules!$U$16:$U$506,"Minitorre")</f>
        <v>0</v>
      </c>
      <c r="E44" s="170">
        <f>SUMIFS(Formules!$S$16:$S$506,  Formules!$T$16:$T$506,B44, Formules!$U$16:$U$506,"")</f>
        <v>0</v>
      </c>
    </row>
    <row r="45" spans="1:25" ht="15" customHeight="1" x14ac:dyDescent="0.2">
      <c r="A45" s="71" t="s">
        <v>160</v>
      </c>
      <c r="B45" s="164" t="s">
        <v>173</v>
      </c>
      <c r="C45" s="168">
        <f>SUMIFS(Formules!$S$16:$S$506,  Formules!$T$16:$T$506,B45, Formules!$U$16:$U$506,"Compacte (SFF)")</f>
        <v>0</v>
      </c>
      <c r="D45" s="169">
        <f>SUMIFS(Formules!$S$16:$S$506,  Formules!$T$16:$T$506,B45, Formules!$U$16:$U$506,"Minitorre")</f>
        <v>0</v>
      </c>
      <c r="E45" s="170">
        <f>SUMIFS(Formules!$S$16:$S$506,  Formules!$T$16:$T$506,B45, Formules!$U$16:$U$506,"")</f>
        <v>0</v>
      </c>
    </row>
    <row r="46" spans="1:25" ht="15" customHeight="1" x14ac:dyDescent="0.2">
      <c r="A46" s="71" t="s">
        <v>159</v>
      </c>
      <c r="B46" s="164" t="s">
        <v>72</v>
      </c>
      <c r="C46" s="168">
        <f>SUMIFS(Formules!$S$16:$S$506,  Formules!$T$16:$T$506,B46, Formules!$U$16:$U$506,"Compacte (SFF)")</f>
        <v>0</v>
      </c>
      <c r="D46" s="169">
        <f>SUMIFS(Formules!$S$16:$S$506,  Formules!$T$16:$T$506,B46, Formules!$U$16:$U$506,"Minitorre")</f>
        <v>0</v>
      </c>
      <c r="E46" s="170">
        <f>SUMIFS(Formules!$S$16:$S$506,  Formules!$T$16:$T$506,B46, Formules!$U$16:$U$506,"")</f>
        <v>0</v>
      </c>
    </row>
    <row r="47" spans="1:25" ht="15" customHeight="1" x14ac:dyDescent="0.2">
      <c r="A47" s="71" t="s">
        <v>159</v>
      </c>
      <c r="B47" s="164" t="s">
        <v>73</v>
      </c>
      <c r="C47" s="168">
        <f>SUMIFS(Formules!$S$16:$S$506,  Formules!$T$16:$T$506,B47, Formules!$U$16:$U$506,"Compacte (SFF)")</f>
        <v>0</v>
      </c>
      <c r="D47" s="169">
        <f>SUMIFS(Formules!$S$16:$S$506,  Formules!$T$16:$T$506,B47, Formules!$U$16:$U$506,"Minitorre")</f>
        <v>0</v>
      </c>
      <c r="E47" s="170">
        <f>SUMIFS(Formules!$S$16:$S$506,  Formules!$T$16:$T$506,B47, Formules!$U$16:$U$506,"")</f>
        <v>0</v>
      </c>
    </row>
    <row r="48" spans="1:25" ht="15" customHeight="1" x14ac:dyDescent="0.2">
      <c r="A48" s="71" t="s">
        <v>159</v>
      </c>
      <c r="B48" s="164" t="s">
        <v>74</v>
      </c>
      <c r="C48" s="168">
        <f>SUMIFS(Formules!$S$16:$S$506,  Formules!$T$16:$T$506,B48, Formules!$U$16:$U$506,"Compacte (SFF)")</f>
        <v>0</v>
      </c>
      <c r="D48" s="169">
        <f>SUMIFS(Formules!$S$16:$S$506,  Formules!$T$16:$T$506,B48, Formules!$U$16:$U$506,"Minitorre")</f>
        <v>0</v>
      </c>
      <c r="E48" s="170">
        <f>SUMIFS(Formules!$S$16:$S$506,  Formules!$T$16:$T$506,B48, Formules!$U$16:$U$506,"")</f>
        <v>0</v>
      </c>
    </row>
    <row r="49" spans="1:10" ht="15" customHeight="1" x14ac:dyDescent="0.2">
      <c r="A49" s="71" t="s">
        <v>159</v>
      </c>
      <c r="B49" s="164" t="s">
        <v>75</v>
      </c>
      <c r="C49" s="168">
        <f>SUMIFS(Formules!$S$16:$S$506,  Formules!$T$16:$T$506,B49, Formules!$U$16:$U$506,"Compacte (SFF)")</f>
        <v>0</v>
      </c>
      <c r="D49" s="169">
        <f>SUMIFS(Formules!$S$16:$S$506,  Formules!$T$16:$T$506,B49, Formules!$U$16:$U$506,"Minitorre")</f>
        <v>0</v>
      </c>
      <c r="E49" s="170">
        <f>SUMIFS(Formules!$S$16:$S$506,  Formules!$T$16:$T$506,B49, Formules!$U$16:$U$506,"")</f>
        <v>0</v>
      </c>
    </row>
    <row r="50" spans="1:10" ht="15" customHeight="1" x14ac:dyDescent="0.2">
      <c r="A50" s="71" t="s">
        <v>159</v>
      </c>
      <c r="B50" s="164" t="s">
        <v>76</v>
      </c>
      <c r="C50" s="168">
        <f>SUMIFS(Formules!$S$16:$S$506,  Formules!$T$16:$T$506,B50, Formules!$U$16:$U$506,"Compacte (SFF)")</f>
        <v>0</v>
      </c>
      <c r="D50" s="169">
        <f>SUMIFS(Formules!$S$16:$S$506,  Formules!$T$16:$T$506,B50, Formules!$U$16:$U$506,"Minitorre")</f>
        <v>0</v>
      </c>
      <c r="E50" s="170">
        <f>SUMIFS(Formules!$S$16:$S$506,  Formules!$T$16:$T$506,B50, Formules!$U$16:$U$506,"")</f>
        <v>0</v>
      </c>
    </row>
    <row r="51" spans="1:10" ht="15" customHeight="1" x14ac:dyDescent="0.2">
      <c r="A51" s="71" t="s">
        <v>159</v>
      </c>
      <c r="B51" s="164" t="s">
        <v>77</v>
      </c>
      <c r="C51" s="168">
        <f>SUMIFS(Formules!$S$16:$S$506,  Formules!$T$16:$T$506,B51, Formules!$U$16:$U$506,"Compacte (SFF)")</f>
        <v>0</v>
      </c>
      <c r="D51" s="169">
        <f>SUMIFS(Formules!$S$16:$S$506,  Formules!$T$16:$T$506,B51, Formules!$U$16:$U$506,"Minitorre")</f>
        <v>0</v>
      </c>
      <c r="E51" s="170">
        <f>SUMIFS(Formules!$S$16:$S$506,  Formules!$T$16:$T$506,B51, Formules!$U$16:$U$506,"")</f>
        <v>0</v>
      </c>
    </row>
    <row r="52" spans="1:10" ht="15" customHeight="1" x14ac:dyDescent="0.2">
      <c r="A52" s="290" t="s">
        <v>179</v>
      </c>
      <c r="B52" s="291" t="s">
        <v>78</v>
      </c>
      <c r="C52" s="168">
        <f>SUMIFS(Formules!$S$16:$S$506,  Formules!$T$16:$T$506,B52, Formules!$U$16:$U$506,"Compacte (SFF)")</f>
        <v>0</v>
      </c>
      <c r="D52" s="169">
        <f>SUMIFS(Formules!$S$16:$S$506,  Formules!$T$16:$T$506,B52, Formules!$U$16:$U$506,"Minitorre")</f>
        <v>0</v>
      </c>
      <c r="E52" s="170">
        <f>SUMIFS(Formules!$S$16:$S$506,  Formules!$T$16:$T$506,B52, Formules!$U$16:$U$506,"")</f>
        <v>0</v>
      </c>
    </row>
    <row r="53" spans="1:10" ht="15" customHeight="1" x14ac:dyDescent="0.2">
      <c r="A53" s="224" t="s">
        <v>179</v>
      </c>
      <c r="B53" s="225" t="s">
        <v>174</v>
      </c>
      <c r="C53" s="292">
        <f>SUMIFS(Formules!$S$16:$S$506,  Formules!$T$16:$T$506,B53, Formules!$U$16:$U$506,"Compacte (SFF)")</f>
        <v>0</v>
      </c>
      <c r="D53" s="293">
        <f>SUMIFS(Formules!$S$16:$S$506,  Formules!$T$16:$T$506,B53, Formules!$U$16:$U$506,"Minitorre")</f>
        <v>0</v>
      </c>
      <c r="E53" s="294">
        <f>SUMIFS(Formules!$S$16:$S$506,  Formules!$T$16:$T$506,B53, Formules!$U$16:$U$506,"")</f>
        <v>0</v>
      </c>
    </row>
    <row r="54" spans="1:10" ht="15.75" customHeight="1" x14ac:dyDescent="0.2">
      <c r="D54" s="15"/>
      <c r="E54" s="232">
        <f>SUM(E38:E53)</f>
        <v>0</v>
      </c>
      <c r="G54" s="15"/>
      <c r="H54" s="15"/>
      <c r="I54" s="15"/>
      <c r="J54" s="15"/>
    </row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</sheetData>
  <sheetProtection sheet="1" objects="1" scenarios="1"/>
  <mergeCells count="8">
    <mergeCell ref="A37:B37"/>
    <mergeCell ref="A2:A7"/>
    <mergeCell ref="A25:A32"/>
    <mergeCell ref="H1:I1"/>
    <mergeCell ref="H24:I24"/>
    <mergeCell ref="A11:A16"/>
    <mergeCell ref="A8:A9"/>
    <mergeCell ref="A17:A18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7</vt:i4>
      </vt:variant>
    </vt:vector>
  </HeadingPairs>
  <TitlesOfParts>
    <vt:vector size="14" baseType="lpstr">
      <vt:lpstr>Informació</vt:lpstr>
      <vt:lpstr>Peticions Aules</vt:lpstr>
      <vt:lpstr>Resum</vt:lpstr>
      <vt:lpstr>Formules</vt:lpstr>
      <vt:lpstr>Llistes</vt:lpstr>
      <vt:lpstr>Unitats</vt:lpstr>
      <vt:lpstr>Calculs</vt:lpstr>
      <vt:lpstr>Barra_so</vt:lpstr>
      <vt:lpstr>Format</vt:lpstr>
      <vt:lpstr>Monitor</vt:lpstr>
      <vt:lpstr>Replicador_teclat_ratoli</vt:lpstr>
      <vt:lpstr>Sistema_operatiu</vt:lpstr>
      <vt:lpstr>Tipus_equipament</vt:lpstr>
      <vt:lpstr>Tipus_PC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Perez</dc:creator>
  <cp:lastModifiedBy>Rosario Martin</cp:lastModifiedBy>
  <dcterms:created xsi:type="dcterms:W3CDTF">2021-09-28T17:34:31Z</dcterms:created>
  <dcterms:modified xsi:type="dcterms:W3CDTF">2025-03-21T14:26:51Z</dcterms:modified>
</cp:coreProperties>
</file>